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3510" windowHeight="1335" firstSheet="1" activeTab="4"/>
  </bookViews>
  <sheets>
    <sheet name="Мундарижа" sheetId="1" r:id="rId1"/>
    <sheet name="1-илова " sheetId="2" r:id="rId2"/>
    <sheet name="2-илова" sheetId="3" r:id="rId3"/>
    <sheet name="3-илова" sheetId="4" r:id="rId4"/>
    <sheet name="4-илова" sheetId="5" r:id="rId5"/>
    <sheet name="5-илова" sheetId="6" r:id="rId6"/>
    <sheet name="6-илова" sheetId="7" r:id="rId7"/>
    <sheet name="7-илова" sheetId="8" r:id="rId8"/>
    <sheet name="8-илова" sheetId="9" r:id="rId9"/>
    <sheet name="9-илова" sheetId="10" r:id="rId10"/>
    <sheet name="10-илова" sheetId="11" r:id="rId11"/>
    <sheet name="11-илова" sheetId="12" r:id="rId12"/>
    <sheet name="12-илова" sheetId="13" r:id="rId13"/>
    <sheet name="13-илова" sheetId="14" r:id="rId14"/>
    <sheet name="14-илова" sheetId="15" r:id="rId15"/>
    <sheet name="15-илова" sheetId="16" r:id="rId16"/>
  </sheets>
  <definedNames/>
  <calcPr fullCalcOnLoad="1"/>
</workbook>
</file>

<file path=xl/sharedStrings.xml><?xml version="1.0" encoding="utf-8"?>
<sst xmlns="http://schemas.openxmlformats.org/spreadsheetml/2006/main" count="813" uniqueCount="429">
  <si>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</si>
  <si>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</si>
  <si>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</si>
  <si>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</si>
  <si>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</si>
  <si>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</si>
  <si>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</si>
  <si>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</si>
  <si>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</si>
  <si>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</si>
  <si>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</si>
  <si>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</si>
  <si>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</si>
  <si>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</si>
  <si>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</si>
  <si>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</si>
  <si>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</si>
  <si>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</si>
  <si>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</si>
  <si>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</si>
  <si>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</si>
  <si>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</si>
  <si>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</si>
  <si>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</si>
  <si>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</si>
  <si>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</si>
  <si>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</si>
  <si>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</si>
  <si>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</si>
  <si>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</si>
  <si>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</si>
  <si>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</si>
  <si>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</si>
  <si>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</si>
  <si>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</si>
  <si>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</si>
  <si>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</si>
  <si>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</si>
  <si>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</si>
  <si>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</si>
  <si>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</si>
  <si>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</si>
  <si>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</si>
  <si>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</si>
  <si>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</si>
  <si>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</si>
  <si>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</si>
  <si>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</si>
  <si>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</si>
  <si>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</si>
  <si>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</si>
  <si>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</si>
  <si>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</si>
  <si>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</si>
  <si>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</si>
  <si>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</si>
  <si>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</si>
  <si>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</si>
  <si>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</si>
  <si>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</si>
  <si>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</si>
  <si>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</si>
  <si>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</si>
  <si>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</si>
  <si>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</si>
  <si>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</si>
  <si>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</si>
  <si>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</si>
  <si>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</si>
  <si>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</si>
  <si>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</si>
  <si>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</si>
  <si>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</si>
  <si>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</si>
  <si>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</si>
  <si>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</si>
  <si>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</si>
  <si>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</si>
  <si>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</si>
  <si>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</si>
  <si>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</si>
  <si>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</si>
  <si>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</si>
  <si>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</si>
  <si>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</si>
  <si>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</si>
  <si>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</si>
  <si>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</si>
  <si>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</si>
  <si>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</si>
  <si>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</si>
  <si>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</si>
  <si>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</si>
  <si>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</si>
  <si>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</si>
  <si>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</si>
  <si>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</si>
  <si>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</si>
  <si>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</si>
  <si>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</si>
  <si>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</si>
  <si>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</si>
  <si>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</si>
  <si>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</si>
  <si>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</si>
  <si>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</si>
  <si>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</si>
  <si>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</si>
  <si>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</si>
  <si>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</si>
  <si>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</si>
  <si>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</si>
  <si>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</si>
  <si>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</si>
  <si>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</si>
  <si>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</si>
  <si>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</si>
  <si>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</si>
  <si>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</si>
  <si>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</si>
  <si>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</si>
  <si>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</si>
  <si>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</si>
  <si>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</si>
  <si>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</si>
  <si>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</si>
  <si>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</si>
  <si>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</si>
  <si>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</si>
  <si>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</si>
  <si>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</si>
  <si>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</si>
  <si>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</si>
  <si>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</si>
  <si>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</si>
  <si>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</si>
  <si>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</si>
  <si>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</si>
  <si>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</si>
  <si>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</si>
  <si>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</si>
  <si>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</si>
  <si>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</si>
  <si>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</si>
  <si>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</si>
  <si>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</si>
  <si>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</si>
  <si>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</si>
  <si>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</si>
  <si>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</si>
  <si>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</si>
  <si>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</si>
  <si>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</si>
  <si>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</si>
  <si>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</si>
  <si>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</si>
  <si>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</si>
  <si>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</si>
  <si>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</si>
  <si>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</si>
  <si>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</si>
  <si>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</si>
  <si>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</si>
  <si>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</si>
  <si>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</si>
  <si>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</si>
  <si>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</si>
  <si>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</si>
  <si>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</si>
  <si>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</si>
  <si>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</si>
  <si>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</si>
  <si>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</si>
  <si>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</si>
  <si>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</si>
  <si>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</si>
  <si>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</si>
  <si>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</si>
  <si>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</si>
  <si>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</si>
  <si>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</si>
  <si>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</si>
  <si>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</si>
  <si>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</si>
  <si>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</si>
  <si>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</si>
  <si>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</si>
  <si>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</si>
  <si>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</si>
  <si>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</si>
  <si>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</si>
  <si>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</si>
  <si>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</si>
  <si>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</si>
  <si>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</si>
  <si>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</si>
  <si>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</si>
  <si>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</si>
  <si>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</si>
  <si>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</si>
  <si>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</si>
  <si>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</si>
  <si>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</si>
  <si>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</si>
  <si>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</si>
  <si>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</si>
  <si>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</si>
  <si>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>Самарканд вилоят адлия бошқармаси</t>
  </si>
  <si>
    <t xml:space="preserve">Ривожлантириш жамғармаси  </t>
  </si>
  <si>
    <t>Танлов</t>
  </si>
  <si>
    <t>7093583/30/03</t>
  </si>
  <si>
    <t>7093021/29/03</t>
  </si>
  <si>
    <t>7091977/28/03</t>
  </si>
  <si>
    <t xml:space="preserve">"MAXSUD XUSHVAQTOV "МЧЖ </t>
  </si>
  <si>
    <t>Nafisa Quruvchi Servis MCHJ</t>
  </si>
  <si>
    <t>7109056/19/05</t>
  </si>
  <si>
    <t>Jumaev Shuxrat Xusnidinovich YTT</t>
  </si>
  <si>
    <t>PIRAMIDA EXPRESS LUX" МЧЖ</t>
  </si>
  <si>
    <t>Адлия бошқармаси биносини жорий таъмирлаш</t>
  </si>
  <si>
    <t>Бошқарма биносининг ховлисини жорий таъмирлаш</t>
  </si>
  <si>
    <t xml:space="preserve">Ургут туманида ўтказилган адлия сайлида адлия логатипида тушурилган бўйисларини тайрлаштайёрланган </t>
  </si>
  <si>
    <t xml:space="preserve">Фонд маблағлари </t>
  </si>
  <si>
    <t>YaTT RASULOV ABDURASHIT ABDUXAMETOVICH</t>
  </si>
  <si>
    <t>YaTT TOXIROV MADYORBEK ILXOMJONOVICH</t>
  </si>
  <si>
    <t>ЧП OSIYO ELECTRONIC GROUP</t>
  </si>
  <si>
    <t>дона</t>
  </si>
  <si>
    <t>"Muxammad Usmon mega stroy montaj" МЧЖ</t>
  </si>
  <si>
    <t>Ауксион</t>
  </si>
  <si>
    <t>9165971/16/06/2021</t>
  </si>
  <si>
    <t>4901386/17/05/2021</t>
  </si>
  <si>
    <t>4901231/17/05/2021</t>
  </si>
  <si>
    <t>8857905/08/02/2021</t>
  </si>
  <si>
    <t>4807603/13/01/2021</t>
  </si>
  <si>
    <t>Электрон дукон</t>
  </si>
  <si>
    <t xml:space="preserve">Пылисос </t>
  </si>
  <si>
    <t xml:space="preserve">UPS800,                         UPS 3000ВА/1800Вт  </t>
  </si>
  <si>
    <t xml:space="preserve">Аккумуляторная батарея для UPS   </t>
  </si>
  <si>
    <t>Куллер для вода</t>
  </si>
  <si>
    <t>Дона</t>
  </si>
  <si>
    <t xml:space="preserve"> ННТ бўлим учун папка пружиной харид қилиш учун</t>
  </si>
  <si>
    <t>9024233/9115778</t>
  </si>
  <si>
    <t>KONSTANTA LINE МЧЖ</t>
  </si>
  <si>
    <t>5277528/4901695</t>
  </si>
  <si>
    <t>ЧП TASHKENT BROKER PROFIT</t>
  </si>
  <si>
    <t>Камплект</t>
  </si>
  <si>
    <t>Папка скросшивател харид қилиш учун</t>
  </si>
  <si>
    <t>Миллий дукон</t>
  </si>
  <si>
    <t>3179685/7686917</t>
  </si>
  <si>
    <t>ООО "PAPIRUS SAMARKAND"</t>
  </si>
  <si>
    <t>5273017/4892797</t>
  </si>
  <si>
    <t>OOO MAROQAND SAMARQAND</t>
  </si>
  <si>
    <t>шартнома бўйича</t>
  </si>
  <si>
    <t>5272802/4891938</t>
  </si>
  <si>
    <t>5272145/4891040</t>
  </si>
  <si>
    <t>ЧП ZAYNABEGIM TREND</t>
  </si>
  <si>
    <t>8996405/9085239</t>
  </si>
  <si>
    <t>"SHERZOD STATIONERY" МЧЖ</t>
  </si>
  <si>
    <t>8993619/9082800</t>
  </si>
  <si>
    <t>МЧЖ "NAVOIY ARMADA"</t>
  </si>
  <si>
    <t>Адлия сайли тадбирига рамка 4А харид қилиш</t>
  </si>
  <si>
    <t>8929553/9002158</t>
  </si>
  <si>
    <t>Бошкармага фото бумага харид килиш учун</t>
  </si>
  <si>
    <t>8926332/8993454</t>
  </si>
  <si>
    <t>Аминжон канц савдо МЧЖ</t>
  </si>
  <si>
    <t>Пачка</t>
  </si>
  <si>
    <t>Бошкармага Фото бумага харид килиш учун</t>
  </si>
  <si>
    <t>8926285/8993480</t>
  </si>
  <si>
    <t>Бошқармага пигментная краска харид қилиш учун</t>
  </si>
  <si>
    <t>8926871/8994876</t>
  </si>
  <si>
    <t>Жесткий диск харид килиш учун</t>
  </si>
  <si>
    <t>5238650/4825267</t>
  </si>
  <si>
    <t>"SMART SERVICE STORE " ХК</t>
  </si>
  <si>
    <t>Термос харит қилиш учун</t>
  </si>
  <si>
    <t>8850009/8803848</t>
  </si>
  <si>
    <t>Утюг харит қилиш учун</t>
  </si>
  <si>
    <t>8850011/8803818</t>
  </si>
  <si>
    <t>Сабвуфер харит қилиш учун</t>
  </si>
  <si>
    <t>8850202/8804242</t>
  </si>
  <si>
    <t>8841296/8780507</t>
  </si>
  <si>
    <t xml:space="preserve">Услуга </t>
  </si>
  <si>
    <t xml:space="preserve">Минг сўмда </t>
  </si>
  <si>
    <t xml:space="preserve">Жорий таъмирлаш смета бўйича </t>
  </si>
  <si>
    <t>Танлов (Конкурс)</t>
  </si>
  <si>
    <t>1-чорак 2021</t>
  </si>
  <si>
    <t>2-чорак 2021</t>
  </si>
  <si>
    <t>АТБ Қишлоқ қурилиш банк</t>
  </si>
  <si>
    <t>2021 йил 15 мартдаги ВТ185-сон шартнома</t>
  </si>
  <si>
    <t>ОА ИКБ Ипак йули</t>
  </si>
  <si>
    <t xml:space="preserve">200542744
</t>
  </si>
  <si>
    <t>2021 йил 1 апрелдаги ВТ201-сон шартнома</t>
  </si>
  <si>
    <t>Мавжуд эмас</t>
  </si>
  <si>
    <t>Аукцион</t>
  </si>
  <si>
    <t>Компьютер эхтиёт қисимларини харид қилиш (матеренский  плата)</t>
  </si>
  <si>
    <t xml:space="preserve"> Идора ашёлари харид қилиш учун (Концтовар)</t>
  </si>
  <si>
    <t>Товар моддий захиралар харид қилиш учун  ( Хўжалик моллари )</t>
  </si>
  <si>
    <t>Ручка харид қилиш учун (Unabel)</t>
  </si>
  <si>
    <t>Бошкармага (освежитель воздуха)  харид килиш</t>
  </si>
  <si>
    <t>2021 йил 9-ойликда  *</t>
  </si>
  <si>
    <t>3-чорак 2021</t>
  </si>
  <si>
    <t xml:space="preserve">Оқдарё, Жомбой, Пайариқ, Нарпай ҳамда Самарқанд туманларида янги ташкил этиладиган юридик хизмат марказларини жорий таъмирлаш </t>
  </si>
  <si>
    <t>ИП SHEYXMAMBETOV EDEM REMZIYEVICH</t>
  </si>
  <si>
    <t>ЧП SOLUTIONS FOR IT</t>
  </si>
  <si>
    <t>"Ards lux" ООО</t>
  </si>
  <si>
    <t>UMIRKULOVA DILRABO UMIRKUL QIZI</t>
  </si>
  <si>
    <t>"MAXSUD XUSHVAQTOV "МЧЖ</t>
  </si>
  <si>
    <t>ООО "Kingdom of Programmers"</t>
  </si>
  <si>
    <t>ООО MY OFFICE STATIONERY</t>
  </si>
  <si>
    <t>ЧП LIFE BUILDING FERGANA</t>
  </si>
  <si>
    <t>ЧП "TEX -HUDUD"</t>
  </si>
  <si>
    <t>XK MAXTOVA</t>
  </si>
  <si>
    <t>7146236/  20/09</t>
  </si>
  <si>
    <t>9220953/9403981</t>
  </si>
  <si>
    <t>Еpson Сканер</t>
  </si>
  <si>
    <t>9220638/9403583</t>
  </si>
  <si>
    <t>Кир ювиш машинаси (Самсунг)</t>
  </si>
  <si>
    <t xml:space="preserve">Вентеляторли люстра </t>
  </si>
  <si>
    <t>5327798/</t>
  </si>
  <si>
    <t>Бюджет</t>
  </si>
  <si>
    <t xml:space="preserve"> Веб камера, Коммута,UPS</t>
  </si>
  <si>
    <t>Прентер</t>
  </si>
  <si>
    <t>комплект</t>
  </si>
  <si>
    <t>Сейф</t>
  </si>
  <si>
    <t>Компьютер</t>
  </si>
  <si>
    <t>Мобелный телефон</t>
  </si>
  <si>
    <t>3282444/7878499</t>
  </si>
  <si>
    <t>9241652/9427033</t>
  </si>
  <si>
    <t>Телевизор 43 экран</t>
  </si>
  <si>
    <t>9242156/9427272</t>
  </si>
  <si>
    <t>5329570/5007594</t>
  </si>
  <si>
    <t>ООО LAL-BRAND</t>
  </si>
  <si>
    <t>ЯККА ТАРТИБДАГИ ТАДБИРКОР</t>
  </si>
  <si>
    <t>MCHJ EMIN DEALER</t>
  </si>
  <si>
    <t>Стевой кабел ва коннектор харид клиш у</t>
  </si>
  <si>
    <t>Мышка</t>
  </si>
  <si>
    <t>Роутер</t>
  </si>
  <si>
    <t xml:space="preserve"> Чернелал</t>
  </si>
  <si>
    <t xml:space="preserve"> Модем ва Телефонный</t>
  </si>
  <si>
    <t xml:space="preserve"> Фота рамка А4</t>
  </si>
  <si>
    <t xml:space="preserve"> Рамка фота</t>
  </si>
  <si>
    <t>5333758/5012553</t>
  </si>
  <si>
    <t>9232214/9416912</t>
  </si>
  <si>
    <t>9232207/9416961</t>
  </si>
  <si>
    <t>9232811/9417222</t>
  </si>
  <si>
    <t>9232822/9417388</t>
  </si>
  <si>
    <t>9226936/9410495</t>
  </si>
  <si>
    <t>5327744/5002068</t>
  </si>
  <si>
    <t>9105508/9212986</t>
  </si>
  <si>
    <t>9105504/9213200</t>
  </si>
  <si>
    <t>35 360 </t>
  </si>
  <si>
    <t>561 600</t>
  </si>
  <si>
    <t>40 150</t>
  </si>
  <si>
    <t>2021 йилда Самарканд вилоят адлия бошқармаси бюджетдан ажратилган маблағларнинг чегараланган миқдорининг ўз тасарруфидаги бюджет 
ташкилотлари кесимида тақсимоти тўғрисида</t>
  </si>
  <si>
    <t>2021 йилда   Самарканд вилоят адлия бошқармаси  капитал қўйилмалар ҳисобидан амалга оширилаётган лойиҳаларнинг ижроси тўғрисидаги
МАЪЛУМОТЛАР</t>
  </si>
  <si>
    <t>2021 йилда  Самарканд вилоят адлия бошқармаси  томонидан ўтказилган танловлар (тендерлар) ва амалга 
оширилган давлат харидлари тўғрисидаги</t>
  </si>
  <si>
    <t>2021 йилда   Самарканд вилоят адлия бошқармаси  томонидан асосий воситалар харид қилиш учун ўтказилган танловлар (тендерлар) ва амалга оширилган давлат харидлари тўғрисидаги</t>
  </si>
  <si>
    <t>2021 йилда   Самарканд вилоят адлия бошқармаси томонидан кам баҳоли ва тез эскирувчи буюмлар харид қилиш учун ўтказилган танловлар 
(тендерлар) ва амалга оширилган давлат харидлари тўғрисидаги</t>
  </si>
  <si>
    <t xml:space="preserve">2021 йилда  Самарканд вилоят адлия бошқармаси томонидан 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</si>
  <si>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2021 йилда Самарканд вилоят адлия бошқармаси 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</si>
  <si>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2021 йилда *</t>
  </si>
  <si>
    <t>2021 йилда  *</t>
  </si>
  <si>
    <t>2021 йилда  Ўзбекистон Республикасининг Давлат молиявий назорат 
органлари томонидан ўтказилган назорат тадбирлари юзасидаги</t>
  </si>
  <si>
    <t>2021 йилда 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</si>
  <si>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йилда 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</si>
  <si>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2021 йилда тадбиркорлик субъектларига тақдим этилган божхона имтиёзлари тўғрисида</t>
  </si>
  <si>
    <t>2021 йилда  тадбиркорлик субъектларига тақдим этилган солиқ имтиёзлари тўғрисида</t>
  </si>
  <si>
    <t>4-чорак 2021</t>
  </si>
  <si>
    <t>2021 йилда  Самарканд вилоят адлия бошқармаси  томонидан қурилиш, реконструкция қилиш ва таъмирлаш ишлари бўйича 
ўтказилган танловлар (тендерлар) тўғрисидаги</t>
  </si>
  <si>
    <t>Самарканд шахар, Оқдарё тумани, Пайариқ тумани ва Жомбой туманларига  юридик хизмат кўрсатиш марказларини жорий таъмирлаш ишлари</t>
  </si>
  <si>
    <t xml:space="preserve">Оқдарё, Жомбой, Пайариқ, Нарпай ҳамда Самарқанд туманларида жойлашган адлия бўлимларини жорий таъмирлаш </t>
  </si>
  <si>
    <t xml:space="preserve">Туман-шахар адлия бўлимлари </t>
  </si>
  <si>
    <t xml:space="preserve">Туман-шахар  юридик хизмат кўрсатиш  Марказлари </t>
  </si>
  <si>
    <t xml:space="preserve">2021 йил  йилда  Самарканд вилоят адлия бошқармаси томонидан капитал кўйилмалар хисобидан лойиҳаларни амалга ошириш режага киритилмаган </t>
  </si>
  <si>
    <t xml:space="preserve"> Плесос</t>
  </si>
  <si>
    <t>9263360/9455043</t>
  </si>
  <si>
    <t>ООО RAVSHANJON SHAXRIYOR OMAD</t>
  </si>
  <si>
    <t xml:space="preserve">Планшет </t>
  </si>
  <si>
    <t>9253787/9442645</t>
  </si>
  <si>
    <t>OOO IGGS FAMILI</t>
  </si>
  <si>
    <t xml:space="preserve"> Микроволновая печь</t>
  </si>
  <si>
    <t>9349152/9549269</t>
  </si>
  <si>
    <t>СП SAM LEADER-COMPUTERS N</t>
  </si>
  <si>
    <t xml:space="preserve">Мебеллар туплами </t>
  </si>
  <si>
    <t>Миллий дўкон</t>
  </si>
  <si>
    <t>3319809/7942842</t>
  </si>
  <si>
    <t>"MOTRIT MEBIL" MChJ</t>
  </si>
  <si>
    <t>Туплам</t>
  </si>
  <si>
    <t>Кондиционер харид ЮМ</t>
  </si>
  <si>
    <t>5345511/5038443</t>
  </si>
  <si>
    <t>ООО DOORDASH SERVICE</t>
  </si>
  <si>
    <t>Машинка для чистка обуви</t>
  </si>
  <si>
    <t>5345410/5038439</t>
  </si>
  <si>
    <t>ООО EXELLIGENT INVESTMENT</t>
  </si>
  <si>
    <t xml:space="preserve">Оқдарё, Жомбой, Пайариқ,Жомбой адлия бўлимларини жорий таъмирлаш </t>
  </si>
  <si>
    <t>Идора ашёлари харид килиш учун</t>
  </si>
  <si>
    <t>5344957/5038330</t>
  </si>
  <si>
    <t>ООО AZIZAXON BREND</t>
  </si>
  <si>
    <t xml:space="preserve"> Электронный дроссель </t>
  </si>
  <si>
    <t>5343507/5034177</t>
  </si>
  <si>
    <t>NEON-ENGINEERS M.CH.J.</t>
  </si>
  <si>
    <t xml:space="preserve"> Принтерлар учун череила бўёқ</t>
  </si>
  <si>
    <t>5343699/5034105</t>
  </si>
  <si>
    <t>ООО "IMRAN PREMIUM"</t>
  </si>
  <si>
    <t xml:space="preserve">Дипломная рамка ва Фото рамка </t>
  </si>
  <si>
    <t>5343604/5034155</t>
  </si>
  <si>
    <t>GRAND MUSAFFO SAVDO SERVIS MCHJ</t>
  </si>
  <si>
    <t>5343631/5034171</t>
  </si>
  <si>
    <t xml:space="preserve">Мышка харид </t>
  </si>
  <si>
    <t>9279701/9473156</t>
  </si>
  <si>
    <t>STP кабел харид килиш учун</t>
  </si>
  <si>
    <t>9274558/9467721</t>
  </si>
  <si>
    <t>OOO ADORABLE DREAM</t>
  </si>
  <si>
    <t>м</t>
  </si>
  <si>
    <t>9274608/9468047</t>
  </si>
  <si>
    <t>MCHJ NUR-NSS</t>
  </si>
  <si>
    <t>бухта</t>
  </si>
  <si>
    <t>Автоматический закрыватель дверей  аппарат</t>
  </si>
  <si>
    <t>9345724/9546655</t>
  </si>
  <si>
    <t>Жалюзи</t>
  </si>
  <si>
    <t>5352064/5055763</t>
  </si>
  <si>
    <t>MCHJ ABROROV JASURBEK 777</t>
  </si>
  <si>
    <t>кв м</t>
  </si>
  <si>
    <t>Шина ва аумилятор</t>
  </si>
  <si>
    <t>5345892/5040456</t>
  </si>
  <si>
    <t>ЯТТ DUSBOBOYEV SHERZOD YANGAROVICH</t>
  </si>
  <si>
    <t>Шина ва акумилятор</t>
  </si>
  <si>
    <t>64/16</t>
  </si>
  <si>
    <t>426,4/615</t>
  </si>
  <si>
    <t xml:space="preserve">Фота бумага </t>
  </si>
  <si>
    <t xml:space="preserve">UTP кабель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</si>
</sst>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.000\ _₽_-;\-* #,##0.000\ _₽_-;_-* &quot;-&quot;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0\ _₽_-;\-* #,##0.000000\ _₽_-;_-* &quot;-&quot;??\ _₽_-;_-@_-"/>
    <numFmt numFmtId="173" formatCode="_-* #,##0.0\ _₽_-;\-* #,##0.0\ _₽_-;_-* &quot;-&quot;??\ _₽_-;_-@_-"/>
    <numFmt numFmtId="174" formatCode="_-* #,##0\ _₽_-;\-* #,##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i/>
      <sz val="12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2"/>
      <color rgb="FF000000"/>
      <name val="Times New Roman"/>
      <family val="1"/>
    </font>
    <font>
      <sz val="11"/>
      <color rgb="FF000080"/>
      <name val="Times New Roman"/>
      <family val="1"/>
    </font>
    <font>
      <sz val="12"/>
      <color rgb="FF00008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  <font>
      <b/>
      <sz val="14"/>
      <color rgb="FF000080"/>
      <name val="Times New Roman"/>
      <family val="1"/>
    </font>
    <font>
      <i/>
      <sz val="12"/>
      <color rgb="FF000000"/>
      <name val="Times New Roman"/>
      <family val="1"/>
    </font>
    <font>
      <sz val="10"/>
      <color rgb="FF339966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top" wrapText="1"/>
    </xf>
    <xf numFmtId="0" fontId="39" fillId="0" borderId="0" xfId="42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39" fillId="33" borderId="10" xfId="42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Alignment="1">
      <alignment vertical="top" wrapText="1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 wrapText="1"/>
    </xf>
    <xf numFmtId="0" fontId="52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14" fontId="61" fillId="33" borderId="10" xfId="0" applyNumberFormat="1" applyFont="1" applyFill="1" applyBorder="1" applyAlignment="1">
      <alignment horizontal="center" vertical="center"/>
    </xf>
    <xf numFmtId="14" fontId="61" fillId="34" borderId="10" xfId="0" applyNumberFormat="1" applyFont="1" applyFill="1" applyBorder="1" applyAlignment="1">
      <alignment horizontal="center" vertical="center"/>
    </xf>
    <xf numFmtId="14" fontId="61" fillId="34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14" fontId="62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60" fillId="35" borderId="10" xfId="0" applyFont="1" applyFill="1" applyBorder="1" applyAlignment="1">
      <alignment horizontal="center" vertical="center"/>
    </xf>
    <xf numFmtId="0" fontId="53" fillId="33" borderId="10" xfId="53" applyFont="1" applyFill="1" applyBorder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 vertical="center" wrapText="1"/>
      <protection/>
    </xf>
    <xf numFmtId="43" fontId="53" fillId="33" borderId="10" xfId="63" applyFont="1" applyFill="1" applyBorder="1" applyAlignment="1">
      <alignment vertical="center" wrapText="1"/>
    </xf>
    <xf numFmtId="43" fontId="53" fillId="33" borderId="10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vertical="center" wrapText="1"/>
    </xf>
    <xf numFmtId="0" fontId="56" fillId="33" borderId="14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 wrapText="1"/>
    </xf>
    <xf numFmtId="14" fontId="63" fillId="33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4" fontId="63" fillId="34" borderId="10" xfId="0" applyNumberFormat="1" applyFont="1" applyFill="1" applyBorder="1" applyAlignment="1">
      <alignment horizontal="center" vertical="center"/>
    </xf>
    <xf numFmtId="14" fontId="63" fillId="33" borderId="14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3" fillId="34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14" fontId="61" fillId="36" borderId="10" xfId="0" applyNumberFormat="1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center" vertical="center" wrapText="1"/>
    </xf>
    <xf numFmtId="174" fontId="53" fillId="33" borderId="10" xfId="61" applyNumberFormat="1" applyFont="1" applyFill="1" applyBorder="1" applyAlignment="1">
      <alignment horizontal="center" vertical="center" wrapText="1"/>
    </xf>
    <xf numFmtId="174" fontId="53" fillId="33" borderId="10" xfId="0" applyNumberFormat="1" applyFont="1" applyFill="1" applyBorder="1" applyAlignment="1">
      <alignment horizontal="center" vertical="center" wrapText="1"/>
    </xf>
    <xf numFmtId="174" fontId="52" fillId="33" borderId="10" xfId="0" applyNumberFormat="1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1" fontId="54" fillId="33" borderId="11" xfId="0" applyNumberFormat="1" applyFont="1" applyFill="1" applyBorder="1" applyAlignment="1">
      <alignment horizontal="center" vertical="center" wrapText="1"/>
    </xf>
    <xf numFmtId="1" fontId="54" fillId="33" borderId="14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2" xfId="53" applyFont="1" applyFill="1" applyBorder="1" applyAlignment="1">
      <alignment horizontal="center" vertical="center" wrapText="1"/>
      <protection/>
    </xf>
    <xf numFmtId="0" fontId="54" fillId="33" borderId="16" xfId="53" applyFont="1" applyFill="1" applyBorder="1" applyAlignment="1">
      <alignment horizontal="center" vertical="center" wrapText="1"/>
      <protection/>
    </xf>
    <xf numFmtId="0" fontId="54" fillId="33" borderId="13" xfId="53" applyFont="1" applyFill="1" applyBorder="1" applyAlignment="1">
      <alignment horizontal="center" vertical="center" wrapText="1"/>
      <protection/>
    </xf>
    <xf numFmtId="0" fontId="52" fillId="33" borderId="18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91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7.8515625" style="0" customWidth="1"/>
    <col min="2" max="2" width="19.140625" style="0" customWidth="1"/>
    <col min="3" max="3" width="65.7109375" style="0" customWidth="1"/>
    <col min="4" max="4" width="31.7109375" style="0" customWidth="1"/>
  </cols>
  <sheetData>
    <row r="3" spans="1:4" ht="53.25" customHeight="1">
      <c r="A3" s="89" t="s">
        <v>169</v>
      </c>
      <c r="B3" s="90"/>
      <c r="C3" s="90"/>
      <c r="D3" s="90"/>
    </row>
    <row r="4" spans="1:4" ht="37.5" customHeight="1">
      <c r="A4" s="91" t="s">
        <v>170</v>
      </c>
      <c r="B4" s="91"/>
      <c r="C4" s="91"/>
      <c r="D4" s="91"/>
    </row>
    <row r="8" spans="1:4" ht="44.25" customHeight="1">
      <c r="A8" s="1" t="s">
        <v>0</v>
      </c>
      <c r="B8" s="1" t="s">
        <v>161</v>
      </c>
      <c r="C8" s="1" t="s">
        <v>162</v>
      </c>
      <c r="D8" s="1" t="s">
        <v>163</v>
      </c>
    </row>
    <row r="9" spans="1:4" ht="38.25">
      <c r="A9" s="17" t="s">
        <v>9</v>
      </c>
      <c r="B9" s="2" t="s">
        <v>171</v>
      </c>
      <c r="C9" s="28" t="s">
        <v>186</v>
      </c>
      <c r="D9" s="3" t="s">
        <v>200</v>
      </c>
    </row>
    <row r="10" spans="1:4" ht="25.5">
      <c r="A10" s="17" t="s">
        <v>10</v>
      </c>
      <c r="B10" s="2" t="s">
        <v>172</v>
      </c>
      <c r="C10" s="3" t="s">
        <v>187</v>
      </c>
      <c r="D10" s="3" t="s">
        <v>201</v>
      </c>
    </row>
    <row r="11" spans="1:4" ht="25.5">
      <c r="A11" s="17" t="s">
        <v>11</v>
      </c>
      <c r="B11" s="2" t="s">
        <v>173</v>
      </c>
      <c r="C11" s="3" t="s">
        <v>188</v>
      </c>
      <c r="D11" s="3" t="s">
        <v>201</v>
      </c>
    </row>
    <row r="12" spans="1:4" ht="38.25">
      <c r="A12" s="17" t="s">
        <v>26</v>
      </c>
      <c r="B12" s="2" t="s">
        <v>174</v>
      </c>
      <c r="C12" s="3" t="s">
        <v>189</v>
      </c>
      <c r="D12" s="3" t="s">
        <v>201</v>
      </c>
    </row>
    <row r="13" spans="1:4" ht="38.25">
      <c r="A13" s="17" t="s">
        <v>55</v>
      </c>
      <c r="B13" s="2" t="s">
        <v>175</v>
      </c>
      <c r="C13" s="3" t="s">
        <v>190</v>
      </c>
      <c r="D13" s="3" t="s">
        <v>201</v>
      </c>
    </row>
    <row r="14" spans="1:4" ht="25.5">
      <c r="A14" s="17" t="s">
        <v>56</v>
      </c>
      <c r="B14" s="2" t="s">
        <v>176</v>
      </c>
      <c r="C14" s="3" t="s">
        <v>191</v>
      </c>
      <c r="D14" s="3" t="s">
        <v>201</v>
      </c>
    </row>
    <row r="15" spans="1:4" ht="38.25">
      <c r="A15" s="17" t="s">
        <v>111</v>
      </c>
      <c r="B15" s="2" t="s">
        <v>177</v>
      </c>
      <c r="C15" s="3" t="s">
        <v>192</v>
      </c>
      <c r="D15" s="3" t="s">
        <v>200</v>
      </c>
    </row>
    <row r="16" spans="1:4" ht="38.25">
      <c r="A16" s="17" t="s">
        <v>112</v>
      </c>
      <c r="B16" s="2" t="s">
        <v>178</v>
      </c>
      <c r="C16" s="3" t="s">
        <v>193</v>
      </c>
      <c r="D16" s="3" t="s">
        <v>201</v>
      </c>
    </row>
    <row r="17" spans="1:4" ht="15.75">
      <c r="A17" s="17" t="s">
        <v>113</v>
      </c>
      <c r="B17" s="2" t="s">
        <v>179</v>
      </c>
      <c r="C17" s="3" t="s">
        <v>194</v>
      </c>
      <c r="D17" s="3" t="s">
        <v>201</v>
      </c>
    </row>
    <row r="18" spans="1:4" ht="15.75">
      <c r="A18" s="17" t="s">
        <v>114</v>
      </c>
      <c r="B18" s="2" t="s">
        <v>180</v>
      </c>
      <c r="C18" s="3" t="s">
        <v>194</v>
      </c>
      <c r="D18" s="3" t="s">
        <v>201</v>
      </c>
    </row>
    <row r="19" spans="1:4" ht="25.5">
      <c r="A19" s="17" t="s">
        <v>164</v>
      </c>
      <c r="B19" s="2" t="s">
        <v>181</v>
      </c>
      <c r="C19" s="3" t="s">
        <v>195</v>
      </c>
      <c r="D19" s="3" t="s">
        <v>201</v>
      </c>
    </row>
    <row r="20" spans="1:4" ht="25.5">
      <c r="A20" s="17" t="s">
        <v>165</v>
      </c>
      <c r="B20" s="2" t="s">
        <v>182</v>
      </c>
      <c r="C20" s="3" t="s">
        <v>196</v>
      </c>
      <c r="D20" s="3" t="s">
        <v>201</v>
      </c>
    </row>
    <row r="21" spans="1:4" ht="25.5">
      <c r="A21" s="17" t="s">
        <v>166</v>
      </c>
      <c r="B21" s="2" t="s">
        <v>183</v>
      </c>
      <c r="C21" s="3" t="s">
        <v>197</v>
      </c>
      <c r="D21" s="3" t="s">
        <v>200</v>
      </c>
    </row>
    <row r="22" spans="1:4" ht="25.5">
      <c r="A22" s="17" t="s">
        <v>167</v>
      </c>
      <c r="B22" s="2" t="s">
        <v>184</v>
      </c>
      <c r="C22" s="3" t="s">
        <v>198</v>
      </c>
      <c r="D22" s="3" t="s">
        <v>200</v>
      </c>
    </row>
    <row r="23" spans="1:4" ht="51">
      <c r="A23" s="17" t="s">
        <v>168</v>
      </c>
      <c r="B23" s="2" t="s">
        <v>185</v>
      </c>
      <c r="C23" s="3" t="s">
        <v>199</v>
      </c>
      <c r="D23" s="3" t="s">
        <v>201</v>
      </c>
    </row>
  </sheetData>
  <sheetProtection/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6"/>
  <sheetViews>
    <sheetView zoomScalePageLayoutView="0" workbookViewId="0" topLeftCell="A1">
      <selection activeCell="F29" sqref="F29"/>
    </sheetView>
  </sheetViews>
  <sheetFormatPr defaultColWidth="9.140625" defaultRowHeight="15"/>
  <cols>
    <col min="2" max="2" width="16.140625" style="0" customWidth="1"/>
    <col min="3" max="3" width="14.00390625" style="0" customWidth="1"/>
    <col min="4" max="4" width="15.57421875" style="0" customWidth="1"/>
    <col min="5" max="5" width="18.140625" style="0" customWidth="1"/>
    <col min="6" max="6" width="24.28125" style="0" customWidth="1"/>
  </cols>
  <sheetData>
    <row r="1" spans="5:7" ht="63.75" customHeight="1">
      <c r="E1" s="103" t="s">
        <v>68</v>
      </c>
      <c r="F1" s="103"/>
      <c r="G1" s="11"/>
    </row>
    <row r="2" spans="5:7" ht="15">
      <c r="E2" s="107" t="s">
        <v>116</v>
      </c>
      <c r="F2" s="107"/>
      <c r="G2" s="18"/>
    </row>
    <row r="4" spans="1:6" ht="15.75">
      <c r="A4" s="94" t="s">
        <v>90</v>
      </c>
      <c r="B4" s="94"/>
      <c r="C4" s="94"/>
      <c r="D4" s="94"/>
      <c r="E4" s="94"/>
      <c r="F4" s="94"/>
    </row>
    <row r="5" spans="1:6" ht="15.75">
      <c r="A5" s="95" t="s">
        <v>91</v>
      </c>
      <c r="B5" s="95"/>
      <c r="C5" s="95"/>
      <c r="D5" s="95"/>
      <c r="E5" s="95"/>
      <c r="F5" s="95"/>
    </row>
    <row r="6" spans="1:6" ht="15.75">
      <c r="A6" s="127" t="s">
        <v>358</v>
      </c>
      <c r="B6" s="127"/>
      <c r="C6" s="127"/>
      <c r="D6" s="127"/>
      <c r="E6" s="127"/>
      <c r="F6" s="127"/>
    </row>
    <row r="7" spans="1:6" ht="31.5">
      <c r="A7" s="8" t="s">
        <v>0</v>
      </c>
      <c r="B7" s="8" t="s">
        <v>92</v>
      </c>
      <c r="C7" s="8" t="s">
        <v>93</v>
      </c>
      <c r="D7" s="8" t="s">
        <v>94</v>
      </c>
      <c r="E7" s="8" t="s">
        <v>95</v>
      </c>
      <c r="F7" s="8" t="s">
        <v>96</v>
      </c>
    </row>
    <row r="8" spans="1:6" ht="15">
      <c r="A8" s="36">
        <v>1</v>
      </c>
      <c r="B8" s="98" t="s">
        <v>290</v>
      </c>
      <c r="C8" s="99"/>
      <c r="D8" s="99"/>
      <c r="E8" s="99"/>
      <c r="F8" s="100"/>
    </row>
    <row r="9" spans="1:6" ht="15">
      <c r="A9" s="10"/>
      <c r="B9" s="10"/>
      <c r="C9" s="10"/>
      <c r="D9" s="20"/>
      <c r="E9" s="20"/>
      <c r="F9" s="20"/>
    </row>
    <row r="10" spans="1:6" ht="15">
      <c r="A10" s="10"/>
      <c r="B10" s="10"/>
      <c r="C10" s="10"/>
      <c r="D10" s="20"/>
      <c r="E10" s="20"/>
      <c r="F10" s="20"/>
    </row>
    <row r="11" spans="1:6" ht="15">
      <c r="A11" s="10"/>
      <c r="B11" s="10"/>
      <c r="C11" s="10"/>
      <c r="D11" s="20"/>
      <c r="E11" s="20"/>
      <c r="F11" s="20"/>
    </row>
    <row r="12" spans="1:6" ht="15">
      <c r="A12" s="10"/>
      <c r="B12" s="10"/>
      <c r="C12" s="10"/>
      <c r="D12" s="20"/>
      <c r="E12" s="20"/>
      <c r="F12" s="20"/>
    </row>
    <row r="13" spans="1:6" ht="15">
      <c r="A13" s="10"/>
      <c r="B13" s="10"/>
      <c r="C13" s="10"/>
      <c r="D13" s="20"/>
      <c r="E13" s="20"/>
      <c r="F13" s="20"/>
    </row>
    <row r="14" spans="1:6" ht="15">
      <c r="A14" s="10"/>
      <c r="B14" s="10"/>
      <c r="C14" s="10"/>
      <c r="D14" s="20"/>
      <c r="E14" s="20"/>
      <c r="F14" s="20"/>
    </row>
    <row r="15" spans="1:6" ht="15">
      <c r="A15" s="10"/>
      <c r="B15" s="10"/>
      <c r="C15" s="10"/>
      <c r="D15" s="20"/>
      <c r="E15" s="20"/>
      <c r="F15" s="20"/>
    </row>
    <row r="16" spans="1:6" ht="15">
      <c r="A16" s="10"/>
      <c r="B16" s="10"/>
      <c r="C16" s="10"/>
      <c r="D16" s="20"/>
      <c r="E16" s="20"/>
      <c r="F16" s="20"/>
    </row>
  </sheetData>
  <sheetProtection/>
  <mergeCells count="6">
    <mergeCell ref="B8:F8"/>
    <mergeCell ref="A4:F4"/>
    <mergeCell ref="A5:F5"/>
    <mergeCell ref="A6:F6"/>
    <mergeCell ref="E1:F1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6"/>
  <sheetViews>
    <sheetView zoomScalePageLayoutView="0" workbookViewId="0" topLeftCell="A1">
      <selection activeCell="M6" sqref="M6"/>
    </sheetView>
  </sheetViews>
  <sheetFormatPr defaultColWidth="9.140625" defaultRowHeight="15"/>
  <cols>
    <col min="3" max="3" width="12.00390625" style="0" customWidth="1"/>
    <col min="4" max="4" width="17.57421875" style="0" customWidth="1"/>
    <col min="5" max="5" width="12.28125" style="0" customWidth="1"/>
    <col min="6" max="6" width="14.421875" style="0" customWidth="1"/>
    <col min="7" max="7" width="12.421875" style="0" customWidth="1"/>
    <col min="8" max="8" width="15.8515625" style="0" customWidth="1"/>
    <col min="9" max="9" width="13.57421875" style="0" customWidth="1"/>
    <col min="12" max="12" width="13.8515625" style="0" customWidth="1"/>
  </cols>
  <sheetData>
    <row r="1" spans="9:12" ht="69" customHeight="1">
      <c r="I1" s="103" t="s">
        <v>68</v>
      </c>
      <c r="J1" s="103"/>
      <c r="K1" s="103"/>
      <c r="L1" s="103"/>
    </row>
    <row r="2" spans="9:12" ht="15">
      <c r="I2" s="107" t="s">
        <v>115</v>
      </c>
      <c r="J2" s="107"/>
      <c r="K2" s="107"/>
      <c r="L2" s="107"/>
    </row>
    <row r="4" spans="1:12" ht="15.75">
      <c r="A4" s="94" t="s">
        <v>90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.75">
      <c r="A5" s="95" t="s">
        <v>91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>
      <c r="A6" s="128" t="s">
        <v>359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46.5" customHeight="1">
      <c r="A7" s="97" t="s">
        <v>0</v>
      </c>
      <c r="B7" s="97" t="s">
        <v>97</v>
      </c>
      <c r="C7" s="97" t="s">
        <v>98</v>
      </c>
      <c r="D7" s="97" t="s">
        <v>99</v>
      </c>
      <c r="E7" s="97" t="s">
        <v>100</v>
      </c>
      <c r="F7" s="97" t="s">
        <v>101</v>
      </c>
      <c r="G7" s="97" t="s">
        <v>102</v>
      </c>
      <c r="H7" s="97" t="s">
        <v>103</v>
      </c>
      <c r="I7" s="97" t="s">
        <v>104</v>
      </c>
      <c r="J7" s="97"/>
      <c r="K7" s="97"/>
      <c r="L7" s="97" t="s">
        <v>105</v>
      </c>
    </row>
    <row r="8" spans="1:12" ht="31.5">
      <c r="A8" s="97"/>
      <c r="B8" s="97"/>
      <c r="C8" s="97"/>
      <c r="D8" s="97"/>
      <c r="E8" s="97"/>
      <c r="F8" s="97"/>
      <c r="G8" s="97"/>
      <c r="H8" s="97"/>
      <c r="I8" s="8" t="s">
        <v>106</v>
      </c>
      <c r="J8" s="8" t="s">
        <v>107</v>
      </c>
      <c r="K8" s="8" t="s">
        <v>108</v>
      </c>
      <c r="L8" s="97"/>
    </row>
    <row r="9" spans="1:12" ht="15">
      <c r="A9" s="36">
        <v>1</v>
      </c>
      <c r="B9" s="98" t="s">
        <v>290</v>
      </c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15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6">
    <mergeCell ref="B9:L9"/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7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68</v>
      </c>
      <c r="E1" s="11"/>
      <c r="F1" s="11"/>
      <c r="G1" s="11"/>
    </row>
    <row r="2" spans="4:7" ht="15">
      <c r="D2" s="16" t="s">
        <v>117</v>
      </c>
      <c r="E2" s="18"/>
      <c r="F2" s="18"/>
      <c r="G2" s="18"/>
    </row>
    <row r="4" spans="1:4" ht="37.5" customHeight="1">
      <c r="A4" s="94" t="s">
        <v>364</v>
      </c>
      <c r="B4" s="94"/>
      <c r="C4" s="94"/>
      <c r="D4" s="94"/>
    </row>
    <row r="5" spans="1:4" ht="15.75">
      <c r="A5" s="128" t="s">
        <v>15</v>
      </c>
      <c r="B5" s="128"/>
      <c r="C5" s="128"/>
      <c r="D5" s="128"/>
    </row>
    <row r="6" spans="1:4" ht="15.75">
      <c r="A6" s="127"/>
      <c r="B6" s="127"/>
      <c r="C6" s="127"/>
      <c r="D6" s="127"/>
    </row>
    <row r="7" spans="1:4" ht="44.25" customHeight="1">
      <c r="A7" s="8" t="s">
        <v>0</v>
      </c>
      <c r="B7" s="8" t="s">
        <v>109</v>
      </c>
      <c r="C7" s="8" t="s">
        <v>110</v>
      </c>
      <c r="D7" s="8" t="s">
        <v>118</v>
      </c>
    </row>
    <row r="8" spans="1:4" ht="15.75">
      <c r="A8" s="22" t="s">
        <v>9</v>
      </c>
      <c r="B8" s="129" t="s">
        <v>290</v>
      </c>
      <c r="C8" s="130"/>
      <c r="D8" s="131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55</v>
      </c>
      <c r="B12" s="23"/>
      <c r="C12" s="23"/>
      <c r="D12" s="23"/>
    </row>
    <row r="13" spans="1:4" ht="15.75">
      <c r="A13" s="22" t="s">
        <v>56</v>
      </c>
      <c r="B13" s="23"/>
      <c r="C13" s="23"/>
      <c r="D13" s="23"/>
    </row>
    <row r="14" spans="1:4" ht="15.75">
      <c r="A14" s="22" t="s">
        <v>111</v>
      </c>
      <c r="B14" s="23"/>
      <c r="C14" s="23"/>
      <c r="D14" s="23"/>
    </row>
    <row r="15" spans="1:4" ht="15.75">
      <c r="A15" s="22" t="s">
        <v>112</v>
      </c>
      <c r="B15" s="23"/>
      <c r="C15" s="23"/>
      <c r="D15" s="23"/>
    </row>
    <row r="16" spans="1:4" ht="15.75">
      <c r="A16" s="22" t="s">
        <v>113</v>
      </c>
      <c r="B16" s="23"/>
      <c r="C16" s="23"/>
      <c r="D16" s="23"/>
    </row>
    <row r="17" spans="1:4" ht="15.75">
      <c r="A17" s="22" t="s">
        <v>114</v>
      </c>
      <c r="B17" s="23"/>
      <c r="C17" s="23"/>
      <c r="D17" s="23"/>
    </row>
  </sheetData>
  <sheetProtection/>
  <mergeCells count="4">
    <mergeCell ref="A6:D6"/>
    <mergeCell ref="A4:D4"/>
    <mergeCell ref="A5:D5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7"/>
  <sheetViews>
    <sheetView zoomScalePageLayoutView="0" workbookViewId="0" topLeftCell="A1">
      <selection activeCell="I24" sqref="I24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68</v>
      </c>
      <c r="E1" s="11"/>
      <c r="F1" s="11"/>
      <c r="G1" s="11"/>
    </row>
    <row r="2" spans="4:7" ht="15">
      <c r="D2" s="16" t="s">
        <v>119</v>
      </c>
      <c r="E2" s="18"/>
      <c r="F2" s="18"/>
      <c r="G2" s="18"/>
    </row>
    <row r="4" spans="1:4" ht="37.5" customHeight="1">
      <c r="A4" s="94" t="s">
        <v>363</v>
      </c>
      <c r="B4" s="94"/>
      <c r="C4" s="94"/>
      <c r="D4" s="94"/>
    </row>
    <row r="5" spans="1:4" ht="15.75">
      <c r="A5" s="128" t="s">
        <v>15</v>
      </c>
      <c r="B5" s="128"/>
      <c r="C5" s="128"/>
      <c r="D5" s="128"/>
    </row>
    <row r="6" spans="1:4" ht="15.75">
      <c r="A6" s="127"/>
      <c r="B6" s="127"/>
      <c r="C6" s="127"/>
      <c r="D6" s="127"/>
    </row>
    <row r="7" spans="1:4" ht="44.25" customHeight="1">
      <c r="A7" s="8" t="s">
        <v>0</v>
      </c>
      <c r="B7" s="8" t="s">
        <v>109</v>
      </c>
      <c r="C7" s="8" t="s">
        <v>110</v>
      </c>
      <c r="D7" s="8" t="s">
        <v>118</v>
      </c>
    </row>
    <row r="8" spans="1:4" ht="15.75">
      <c r="A8" s="22" t="s">
        <v>9</v>
      </c>
      <c r="B8" s="132" t="s">
        <v>290</v>
      </c>
      <c r="C8" s="133"/>
      <c r="D8" s="134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55</v>
      </c>
      <c r="B12" s="23"/>
      <c r="C12" s="23"/>
      <c r="D12" s="23"/>
    </row>
    <row r="13" spans="1:4" ht="15.75">
      <c r="A13" s="22" t="s">
        <v>56</v>
      </c>
      <c r="B13" s="23"/>
      <c r="C13" s="23"/>
      <c r="D13" s="23"/>
    </row>
    <row r="14" spans="1:4" ht="15.75">
      <c r="A14" s="22" t="s">
        <v>111</v>
      </c>
      <c r="B14" s="23"/>
      <c r="C14" s="23"/>
      <c r="D14" s="23"/>
    </row>
    <row r="15" spans="1:4" ht="15.75">
      <c r="A15" s="22" t="s">
        <v>112</v>
      </c>
      <c r="B15" s="23"/>
      <c r="C15" s="23"/>
      <c r="D15" s="23"/>
    </row>
    <row r="16" spans="1:4" ht="15.75">
      <c r="A16" s="22" t="s">
        <v>113</v>
      </c>
      <c r="B16" s="23"/>
      <c r="C16" s="23"/>
      <c r="D16" s="23"/>
    </row>
    <row r="17" spans="1:4" ht="15.75">
      <c r="A17" s="22" t="s">
        <v>114</v>
      </c>
      <c r="B17" s="23"/>
      <c r="C17" s="23"/>
      <c r="D17" s="23"/>
    </row>
  </sheetData>
  <sheetProtection/>
  <mergeCells count="4">
    <mergeCell ref="A4:D4"/>
    <mergeCell ref="A5:D5"/>
    <mergeCell ref="A6:D6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24.28125" style="0" customWidth="1"/>
    <col min="3" max="3" width="23.140625" style="0" customWidth="1"/>
    <col min="4" max="4" width="36.57421875" style="0" customWidth="1"/>
  </cols>
  <sheetData>
    <row r="1" ht="75">
      <c r="D1" s="12" t="s">
        <v>68</v>
      </c>
    </row>
    <row r="2" ht="15">
      <c r="D2" s="16" t="s">
        <v>124</v>
      </c>
    </row>
    <row r="4" spans="1:4" ht="30.75" customHeight="1">
      <c r="A4" s="93" t="s">
        <v>360</v>
      </c>
      <c r="B4" s="94"/>
      <c r="C4" s="94"/>
      <c r="D4" s="94"/>
    </row>
    <row r="5" spans="1:4" ht="15.75">
      <c r="A5" s="95" t="s">
        <v>15</v>
      </c>
      <c r="B5" s="95"/>
      <c r="C5" s="95"/>
      <c r="D5" s="95"/>
    </row>
    <row r="6" spans="1:4" ht="15.75">
      <c r="A6" s="95" t="s">
        <v>123</v>
      </c>
      <c r="B6" s="95"/>
      <c r="C6" s="95"/>
      <c r="D6" s="95"/>
    </row>
    <row r="7" ht="15">
      <c r="A7" s="5"/>
    </row>
    <row r="8" spans="1:4" ht="31.5">
      <c r="A8" s="1" t="s">
        <v>0</v>
      </c>
      <c r="B8" s="1" t="s">
        <v>120</v>
      </c>
      <c r="C8" s="1" t="s">
        <v>121</v>
      </c>
      <c r="D8" s="1" t="s">
        <v>122</v>
      </c>
    </row>
    <row r="9" spans="1:4" ht="15">
      <c r="A9" s="35">
        <v>1</v>
      </c>
      <c r="B9" s="124" t="s">
        <v>290</v>
      </c>
      <c r="C9" s="125"/>
      <c r="D9" s="126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36" customHeight="1">
      <c r="A15" s="101"/>
      <c r="B15" s="102"/>
      <c r="C15" s="102"/>
      <c r="D15" s="102"/>
    </row>
  </sheetData>
  <sheetProtection/>
  <mergeCells count="5">
    <mergeCell ref="A15:D15"/>
    <mergeCell ref="A4:D4"/>
    <mergeCell ref="A5:D5"/>
    <mergeCell ref="A6:D6"/>
    <mergeCell ref="B9:D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5"/>
  <sheetViews>
    <sheetView zoomScalePageLayoutView="0" workbookViewId="0" topLeftCell="A1">
      <selection activeCell="G25" sqref="G25:K25"/>
    </sheetView>
  </sheetViews>
  <sheetFormatPr defaultColWidth="9.140625" defaultRowHeight="15"/>
  <cols>
    <col min="2" max="2" width="28.7109375" style="0" customWidth="1"/>
    <col min="3" max="3" width="12.00390625" style="0" customWidth="1"/>
    <col min="4" max="4" width="15.7109375" style="0" customWidth="1"/>
    <col min="5" max="5" width="20.00390625" style="0" customWidth="1"/>
    <col min="6" max="6" width="21.7109375" style="0" customWidth="1"/>
    <col min="7" max="7" width="12.57421875" style="0" customWidth="1"/>
    <col min="8" max="8" width="17.28125" style="0" customWidth="1"/>
    <col min="9" max="9" width="11.8515625" style="0" customWidth="1"/>
    <col min="10" max="10" width="12.140625" style="0" customWidth="1"/>
    <col min="11" max="11" width="13.140625" style="0" customWidth="1"/>
  </cols>
  <sheetData>
    <row r="1" spans="9:11" ht="83.25" customHeight="1">
      <c r="I1" s="103" t="s">
        <v>68</v>
      </c>
      <c r="J1" s="103"/>
      <c r="K1" s="103"/>
    </row>
    <row r="2" spans="9:11" ht="15">
      <c r="I2" s="107" t="s">
        <v>159</v>
      </c>
      <c r="J2" s="107"/>
      <c r="K2" s="107"/>
    </row>
    <row r="4" spans="1:11" ht="37.5" customHeight="1">
      <c r="A4" s="93" t="s">
        <v>361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>
      <c r="A6" s="24"/>
      <c r="B6" s="138" t="s">
        <v>125</v>
      </c>
      <c r="C6" s="138"/>
      <c r="D6" s="138"/>
      <c r="E6" s="24"/>
      <c r="F6" s="24"/>
      <c r="G6" s="24"/>
      <c r="H6" s="24"/>
      <c r="I6" s="24"/>
      <c r="J6" s="24"/>
      <c r="K6" s="24"/>
    </row>
    <row r="7" spans="1:11" ht="62.25" customHeight="1">
      <c r="A7" s="92" t="s">
        <v>0</v>
      </c>
      <c r="B7" s="92" t="s">
        <v>126</v>
      </c>
      <c r="C7" s="92" t="s">
        <v>110</v>
      </c>
      <c r="D7" s="116" t="s">
        <v>147</v>
      </c>
      <c r="E7" s="92" t="s">
        <v>127</v>
      </c>
      <c r="F7" s="1" t="s">
        <v>128</v>
      </c>
      <c r="G7" s="92" t="s">
        <v>129</v>
      </c>
      <c r="H7" s="92"/>
      <c r="I7" s="92" t="s">
        <v>130</v>
      </c>
      <c r="J7" s="92"/>
      <c r="K7" s="92"/>
    </row>
    <row r="8" spans="1:11" ht="31.5">
      <c r="A8" s="92"/>
      <c r="B8" s="92"/>
      <c r="C8" s="92"/>
      <c r="D8" s="120"/>
      <c r="E8" s="92"/>
      <c r="F8" s="1" t="s">
        <v>54</v>
      </c>
      <c r="G8" s="1" t="s">
        <v>131</v>
      </c>
      <c r="H8" s="1" t="s">
        <v>132</v>
      </c>
      <c r="I8" s="1" t="s">
        <v>133</v>
      </c>
      <c r="J8" s="1" t="s">
        <v>134</v>
      </c>
      <c r="K8" s="1" t="s">
        <v>135</v>
      </c>
    </row>
    <row r="9" spans="1:11" ht="15.75">
      <c r="A9" s="2" t="s">
        <v>9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92" t="s">
        <v>12</v>
      </c>
      <c r="B12" s="92"/>
      <c r="C12" s="1" t="s">
        <v>136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137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138</v>
      </c>
      <c r="C15" s="1" t="s">
        <v>110</v>
      </c>
      <c r="D15" s="1" t="s">
        <v>147</v>
      </c>
      <c r="E15" s="1" t="s">
        <v>127</v>
      </c>
      <c r="F15" s="1" t="s">
        <v>146</v>
      </c>
      <c r="G15" s="92" t="s">
        <v>139</v>
      </c>
      <c r="H15" s="92"/>
      <c r="I15" s="92"/>
      <c r="J15" s="92"/>
      <c r="K15" s="92"/>
    </row>
    <row r="16" spans="1:11" ht="15.75">
      <c r="A16" s="2" t="s">
        <v>9</v>
      </c>
      <c r="B16" s="3"/>
      <c r="C16" s="3"/>
      <c r="D16" s="3"/>
      <c r="E16" s="3"/>
      <c r="F16" s="3"/>
      <c r="G16" s="139"/>
      <c r="H16" s="139"/>
      <c r="I16" s="139"/>
      <c r="J16" s="139"/>
      <c r="K16" s="139"/>
    </row>
    <row r="17" spans="1:11" ht="15.75">
      <c r="A17" s="2" t="s">
        <v>10</v>
      </c>
      <c r="B17" s="3"/>
      <c r="C17" s="3"/>
      <c r="D17" s="3"/>
      <c r="E17" s="3"/>
      <c r="F17" s="3"/>
      <c r="G17" s="139"/>
      <c r="H17" s="139"/>
      <c r="I17" s="139"/>
      <c r="J17" s="139"/>
      <c r="K17" s="139"/>
    </row>
    <row r="18" spans="1:11" ht="15.75">
      <c r="A18" s="2" t="s">
        <v>11</v>
      </c>
      <c r="B18" s="3"/>
      <c r="C18" s="3"/>
      <c r="D18" s="3"/>
      <c r="E18" s="3"/>
      <c r="F18" s="3"/>
      <c r="G18" s="139"/>
      <c r="H18" s="139"/>
      <c r="I18" s="139"/>
      <c r="J18" s="139"/>
      <c r="K18" s="139"/>
    </row>
    <row r="19" spans="1:11" ht="15.75">
      <c r="A19" s="92" t="s">
        <v>12</v>
      </c>
      <c r="B19" s="92"/>
      <c r="C19" s="1" t="s">
        <v>136</v>
      </c>
      <c r="D19" s="1">
        <v>0</v>
      </c>
      <c r="E19" s="1">
        <v>0</v>
      </c>
      <c r="F19" s="1">
        <v>0</v>
      </c>
      <c r="G19" s="105" t="s">
        <v>136</v>
      </c>
      <c r="H19" s="105"/>
      <c r="I19" s="105"/>
      <c r="J19" s="105"/>
      <c r="K19" s="105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140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141</v>
      </c>
      <c r="C22" s="2" t="s">
        <v>110</v>
      </c>
      <c r="D22" s="2" t="s">
        <v>142</v>
      </c>
      <c r="E22" s="2" t="s">
        <v>143</v>
      </c>
      <c r="F22" s="2" t="s">
        <v>145</v>
      </c>
      <c r="G22" s="105" t="s">
        <v>144</v>
      </c>
      <c r="H22" s="105"/>
      <c r="I22" s="105"/>
      <c r="J22" s="105"/>
      <c r="K22" s="105"/>
    </row>
    <row r="23" spans="1:11" ht="31.5">
      <c r="A23" s="47">
        <v>1</v>
      </c>
      <c r="B23" s="47" t="s">
        <v>285</v>
      </c>
      <c r="C23" s="48">
        <v>206916313</v>
      </c>
      <c r="D23" s="48">
        <v>365</v>
      </c>
      <c r="E23" s="48">
        <v>21.1</v>
      </c>
      <c r="F23" s="49">
        <v>1000000</v>
      </c>
      <c r="G23" s="135" t="s">
        <v>286</v>
      </c>
      <c r="H23" s="136"/>
      <c r="I23" s="136"/>
      <c r="J23" s="136"/>
      <c r="K23" s="137"/>
    </row>
    <row r="24" spans="1:11" ht="31.5">
      <c r="A24" s="47">
        <v>2</v>
      </c>
      <c r="B24" s="47" t="s">
        <v>287</v>
      </c>
      <c r="C24" s="48" t="s">
        <v>288</v>
      </c>
      <c r="D24" s="48">
        <v>365</v>
      </c>
      <c r="E24" s="48">
        <v>19.3</v>
      </c>
      <c r="F24" s="49">
        <v>1000000</v>
      </c>
      <c r="G24" s="135" t="s">
        <v>289</v>
      </c>
      <c r="H24" s="136"/>
      <c r="I24" s="136"/>
      <c r="J24" s="136"/>
      <c r="K24" s="137"/>
    </row>
    <row r="25" spans="1:11" ht="15.75">
      <c r="A25" s="105" t="s">
        <v>12</v>
      </c>
      <c r="B25" s="105"/>
      <c r="C25" s="3"/>
      <c r="D25" s="2">
        <v>0</v>
      </c>
      <c r="E25" s="2">
        <v>0</v>
      </c>
      <c r="F25" s="50">
        <f>+F24+F23</f>
        <v>2000000</v>
      </c>
      <c r="G25" s="105" t="s">
        <v>136</v>
      </c>
      <c r="H25" s="105"/>
      <c r="I25" s="105"/>
      <c r="J25" s="105"/>
      <c r="K25" s="105"/>
    </row>
  </sheetData>
  <sheetProtection/>
  <mergeCells count="24">
    <mergeCell ref="A12:B12"/>
    <mergeCell ref="A7:A8"/>
    <mergeCell ref="B7:B8"/>
    <mergeCell ref="C7:C8"/>
    <mergeCell ref="E7:E8"/>
    <mergeCell ref="G15:K15"/>
    <mergeCell ref="A25:B25"/>
    <mergeCell ref="G25:K25"/>
    <mergeCell ref="B6:D6"/>
    <mergeCell ref="A4:K4"/>
    <mergeCell ref="A5:K5"/>
    <mergeCell ref="D7:D8"/>
    <mergeCell ref="G16:K16"/>
    <mergeCell ref="G17:K17"/>
    <mergeCell ref="G18:K18"/>
    <mergeCell ref="A19:B19"/>
    <mergeCell ref="I1:K1"/>
    <mergeCell ref="I2:K2"/>
    <mergeCell ref="G7:H7"/>
    <mergeCell ref="I7:K7"/>
    <mergeCell ref="G23:K23"/>
    <mergeCell ref="G24:K24"/>
    <mergeCell ref="G19:K19"/>
    <mergeCell ref="G22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4"/>
  <sheetViews>
    <sheetView zoomScale="160" zoomScaleNormal="160" zoomScalePageLayoutView="0" workbookViewId="0" topLeftCell="A1">
      <selection activeCell="G12" sqref="G12"/>
    </sheetView>
  </sheetViews>
  <sheetFormatPr defaultColWidth="9.140625" defaultRowHeight="15"/>
  <cols>
    <col min="2" max="2" width="14.8515625" style="0" customWidth="1"/>
    <col min="3" max="3" width="15.7109375" style="0" customWidth="1"/>
    <col min="4" max="5" width="12.140625" style="0" customWidth="1"/>
    <col min="6" max="6" width="14.28125" style="0" customWidth="1"/>
    <col min="7" max="7" width="18.57421875" style="0" customWidth="1"/>
    <col min="8" max="8" width="14.28125" style="0" customWidth="1"/>
    <col min="9" max="9" width="23.00390625" style="0" customWidth="1"/>
    <col min="10" max="10" width="14.57421875" style="0" customWidth="1"/>
  </cols>
  <sheetData>
    <row r="1" spans="8:10" ht="68.25" customHeight="1">
      <c r="H1" s="103" t="s">
        <v>68</v>
      </c>
      <c r="I1" s="103"/>
      <c r="J1" s="103"/>
    </row>
    <row r="2" spans="8:10" ht="15">
      <c r="H2" s="107" t="s">
        <v>160</v>
      </c>
      <c r="I2" s="107"/>
      <c r="J2" s="107"/>
    </row>
    <row r="4" spans="1:10" ht="69.75" customHeight="1">
      <c r="A4" s="93" t="s">
        <v>362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.75">
      <c r="A5" s="95" t="s">
        <v>15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5.75">
      <c r="A6" s="128" t="s">
        <v>297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41.75" customHeight="1">
      <c r="A7" s="97" t="s">
        <v>148</v>
      </c>
      <c r="B7" s="51" t="s">
        <v>149</v>
      </c>
      <c r="C7" s="51" t="s">
        <v>150</v>
      </c>
      <c r="D7" s="52" t="s">
        <v>151</v>
      </c>
      <c r="E7" s="53"/>
      <c r="F7" s="51" t="s">
        <v>152</v>
      </c>
      <c r="G7" s="51" t="s">
        <v>153</v>
      </c>
      <c r="H7" s="51" t="s">
        <v>157</v>
      </c>
      <c r="I7" s="51" t="s">
        <v>158</v>
      </c>
      <c r="J7" s="51" t="s">
        <v>154</v>
      </c>
    </row>
    <row r="8" spans="1:10" ht="15.75">
      <c r="A8" s="97"/>
      <c r="B8" s="54"/>
      <c r="C8" s="54"/>
      <c r="D8" s="30" t="s">
        <v>155</v>
      </c>
      <c r="E8" s="30" t="s">
        <v>156</v>
      </c>
      <c r="F8" s="54"/>
      <c r="G8" s="54"/>
      <c r="H8" s="54"/>
      <c r="I8" s="54"/>
      <c r="J8" s="54"/>
    </row>
    <row r="9" spans="1:10" ht="15.75">
      <c r="A9" s="19" t="s">
        <v>9</v>
      </c>
      <c r="B9" s="142" t="s">
        <v>290</v>
      </c>
      <c r="C9" s="143"/>
      <c r="D9" s="143"/>
      <c r="E9" s="143"/>
      <c r="F9" s="143"/>
      <c r="G9" s="143"/>
      <c r="H9" s="143"/>
      <c r="I9" s="143"/>
      <c r="J9" s="144"/>
    </row>
    <row r="10" spans="1:10" ht="15.75">
      <c r="A10" s="19" t="s">
        <v>10</v>
      </c>
      <c r="B10" s="4"/>
      <c r="C10" s="19" t="s">
        <v>136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11</v>
      </c>
      <c r="B11" s="4"/>
      <c r="C11" s="19" t="s">
        <v>136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26</v>
      </c>
      <c r="B12" s="4"/>
      <c r="C12" s="19" t="s">
        <v>136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55</v>
      </c>
      <c r="B13" s="4"/>
      <c r="C13" s="19" t="s">
        <v>136</v>
      </c>
      <c r="D13" s="4"/>
      <c r="E13" s="4"/>
      <c r="F13" s="4"/>
      <c r="G13" s="4"/>
      <c r="H13" s="4"/>
      <c r="I13" s="4"/>
      <c r="J13" s="4"/>
    </row>
    <row r="14" spans="1:10" ht="46.5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</row>
  </sheetData>
  <sheetProtection/>
  <mergeCells count="8">
    <mergeCell ref="H1:J1"/>
    <mergeCell ref="H2:J2"/>
    <mergeCell ref="A14:J14"/>
    <mergeCell ref="A4:J4"/>
    <mergeCell ref="A5:J5"/>
    <mergeCell ref="A6:J6"/>
    <mergeCell ref="A7:A8"/>
    <mergeCell ref="B9:J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"/>
  <sheetViews>
    <sheetView zoomScale="130" zoomScaleNormal="130" zoomScalePageLayoutView="0" workbookViewId="0" topLeftCell="A1">
      <selection activeCell="E10" sqref="E10"/>
    </sheetView>
  </sheetViews>
  <sheetFormatPr defaultColWidth="9.140625" defaultRowHeight="15"/>
  <cols>
    <col min="2" max="2" width="28.57421875" style="0" customWidth="1"/>
    <col min="3" max="3" width="14.28125" style="0" customWidth="1"/>
    <col min="4" max="4" width="18.28125" style="0" customWidth="1"/>
    <col min="5" max="5" width="20.140625" style="0" customWidth="1"/>
    <col min="6" max="6" width="23.8515625" style="0" customWidth="1"/>
    <col min="7" max="7" width="41.140625" style="0" customWidth="1"/>
  </cols>
  <sheetData>
    <row r="1" spans="1:13" ht="51" customHeight="1">
      <c r="A1" s="6"/>
      <c r="F1" s="96" t="s">
        <v>13</v>
      </c>
      <c r="G1" s="96"/>
      <c r="H1" s="13"/>
      <c r="I1" s="13"/>
      <c r="J1" s="13"/>
      <c r="K1" s="13"/>
      <c r="L1" s="13"/>
      <c r="M1" s="13"/>
    </row>
    <row r="2" spans="1:7" ht="15.75">
      <c r="A2" s="7"/>
      <c r="F2" s="96" t="s">
        <v>14</v>
      </c>
      <c r="G2" s="96"/>
    </row>
    <row r="3" spans="1:7" ht="15.75">
      <c r="A3" s="7"/>
      <c r="F3" s="14"/>
      <c r="G3" s="14"/>
    </row>
    <row r="4" spans="1:7" ht="45.75" customHeight="1">
      <c r="A4" s="93" t="s">
        <v>351</v>
      </c>
      <c r="B4" s="94"/>
      <c r="C4" s="94"/>
      <c r="D4" s="94"/>
      <c r="E4" s="94"/>
      <c r="F4" s="94"/>
      <c r="G4" s="94"/>
    </row>
    <row r="5" spans="1:7" ht="18.75" customHeight="1">
      <c r="A5" s="95" t="s">
        <v>15</v>
      </c>
      <c r="B5" s="95"/>
      <c r="C5" s="95"/>
      <c r="D5" s="95"/>
      <c r="E5" s="95"/>
      <c r="F5" s="95"/>
      <c r="G5" s="95"/>
    </row>
    <row r="7" spans="1:7" ht="31.5" customHeight="1">
      <c r="A7" s="92" t="s">
        <v>0</v>
      </c>
      <c r="B7" s="92" t="s">
        <v>1</v>
      </c>
      <c r="C7" s="92" t="s">
        <v>2</v>
      </c>
      <c r="D7" s="92"/>
      <c r="E7" s="92"/>
      <c r="F7" s="92"/>
      <c r="G7" s="92"/>
    </row>
    <row r="8" spans="1:7" ht="15.75">
      <c r="A8" s="92"/>
      <c r="B8" s="92"/>
      <c r="C8" s="92" t="s">
        <v>3</v>
      </c>
      <c r="D8" s="92" t="s">
        <v>4</v>
      </c>
      <c r="E8" s="92"/>
      <c r="F8" s="92"/>
      <c r="G8" s="92"/>
    </row>
    <row r="9" spans="1:7" ht="63">
      <c r="A9" s="92"/>
      <c r="B9" s="92"/>
      <c r="C9" s="92"/>
      <c r="D9" s="1" t="s">
        <v>5</v>
      </c>
      <c r="E9" s="1" t="s">
        <v>6</v>
      </c>
      <c r="F9" s="1" t="s">
        <v>7</v>
      </c>
      <c r="G9" s="1" t="s">
        <v>8</v>
      </c>
    </row>
    <row r="10" spans="1:7" ht="25.5">
      <c r="A10" s="2" t="s">
        <v>9</v>
      </c>
      <c r="B10" s="66" t="s">
        <v>207</v>
      </c>
      <c r="C10" s="85">
        <f>+D10+E10+F10</f>
        <v>1265674.5</v>
      </c>
      <c r="D10" s="84">
        <v>947279</v>
      </c>
      <c r="E10" s="85">
        <v>241514</v>
      </c>
      <c r="F10" s="85">
        <v>76881.5</v>
      </c>
      <c r="G10" s="31">
        <v>0</v>
      </c>
    </row>
    <row r="11" spans="1:7" ht="15.75">
      <c r="A11" s="65" t="s">
        <v>10</v>
      </c>
      <c r="B11" s="66" t="s">
        <v>369</v>
      </c>
      <c r="C11" s="85">
        <f>+D11+E11+F11</f>
        <v>2012656</v>
      </c>
      <c r="D11" s="84">
        <v>1549093</v>
      </c>
      <c r="E11" s="85">
        <v>394100</v>
      </c>
      <c r="F11" s="85">
        <v>69463</v>
      </c>
      <c r="G11" s="65"/>
    </row>
    <row r="12" spans="1:7" ht="25.5">
      <c r="A12" s="65" t="s">
        <v>11</v>
      </c>
      <c r="B12" s="66" t="s">
        <v>370</v>
      </c>
      <c r="C12" s="85">
        <f>+D12+E12+F12</f>
        <v>1510589.7999999998</v>
      </c>
      <c r="D12" s="84">
        <v>296787.2</v>
      </c>
      <c r="E12" s="85">
        <v>74234.2</v>
      </c>
      <c r="F12" s="85">
        <v>1139568.4</v>
      </c>
      <c r="G12" s="65"/>
    </row>
    <row r="13" spans="1:7" ht="15.75">
      <c r="A13" s="92" t="s">
        <v>12</v>
      </c>
      <c r="B13" s="92"/>
      <c r="C13" s="86">
        <f>SUM(C10:C12)</f>
        <v>4788920.3</v>
      </c>
      <c r="D13" s="86">
        <f>SUM(D10:D12)</f>
        <v>2793159.2</v>
      </c>
      <c r="E13" s="86">
        <f>SUM(E10:E12)</f>
        <v>709848.2</v>
      </c>
      <c r="F13" s="86">
        <f>SUM(F10:F12)</f>
        <v>1285912.9</v>
      </c>
      <c r="G13" s="1">
        <v>0</v>
      </c>
    </row>
  </sheetData>
  <sheetProtection/>
  <mergeCells count="10">
    <mergeCell ref="A13:B13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="130" zoomScaleNormal="130" zoomScalePageLayoutView="0" workbookViewId="0" topLeftCell="A1">
      <selection activeCell="A6" sqref="A6"/>
    </sheetView>
  </sheetViews>
  <sheetFormatPr defaultColWidth="9.140625" defaultRowHeight="15"/>
  <cols>
    <col min="2" max="2" width="33.00390625" style="0" customWidth="1"/>
    <col min="3" max="3" width="17.7109375" style="0" customWidth="1"/>
    <col min="4" max="4" width="15.00390625" style="0" customWidth="1"/>
    <col min="5" max="5" width="18.8515625" style="0" customWidth="1"/>
    <col min="6" max="6" width="16.57421875" style="0" customWidth="1"/>
    <col min="7" max="7" width="18.421875" style="0" customWidth="1"/>
    <col min="8" max="8" width="22.28125" style="0" customWidth="1"/>
    <col min="9" max="9" width="28.140625" style="0" customWidth="1"/>
    <col min="10" max="10" width="26.00390625" style="0" customWidth="1"/>
  </cols>
  <sheetData>
    <row r="1" spans="9:10" ht="72" customHeight="1">
      <c r="I1" s="103" t="s">
        <v>27</v>
      </c>
      <c r="J1" s="103"/>
    </row>
    <row r="2" spans="1:10" ht="48" customHeight="1">
      <c r="A2" s="103" t="s">
        <v>352</v>
      </c>
      <c r="B2" s="103"/>
      <c r="C2" s="103"/>
      <c r="D2" s="103"/>
      <c r="E2" s="103"/>
      <c r="F2" s="103"/>
      <c r="G2" s="103"/>
      <c r="H2" s="103"/>
      <c r="I2" s="103"/>
      <c r="J2" s="103"/>
    </row>
    <row r="4" spans="1:10" ht="36.75" customHeight="1">
      <c r="A4" s="104" t="s">
        <v>0</v>
      </c>
      <c r="B4" s="92" t="s">
        <v>16</v>
      </c>
      <c r="C4" s="92" t="s">
        <v>17</v>
      </c>
      <c r="D4" s="92" t="s">
        <v>18</v>
      </c>
      <c r="E4" s="92" t="s">
        <v>19</v>
      </c>
      <c r="F4" s="97" t="s">
        <v>20</v>
      </c>
      <c r="G4" s="97"/>
      <c r="H4" s="92" t="s">
        <v>21</v>
      </c>
      <c r="I4" s="92" t="s">
        <v>22</v>
      </c>
      <c r="J4" s="92" t="s">
        <v>23</v>
      </c>
    </row>
    <row r="5" spans="1:10" ht="62.25" customHeight="1">
      <c r="A5" s="104"/>
      <c r="B5" s="92"/>
      <c r="C5" s="92"/>
      <c r="D5" s="92"/>
      <c r="E5" s="92"/>
      <c r="F5" s="8" t="s">
        <v>28</v>
      </c>
      <c r="G5" s="8" t="s">
        <v>25</v>
      </c>
      <c r="H5" s="92"/>
      <c r="I5" s="92"/>
      <c r="J5" s="92"/>
    </row>
    <row r="6" spans="1:10" ht="15.75">
      <c r="A6" s="9" t="s">
        <v>9</v>
      </c>
      <c r="B6" s="10" t="s">
        <v>207</v>
      </c>
      <c r="C6" s="98" t="s">
        <v>371</v>
      </c>
      <c r="D6" s="99"/>
      <c r="E6" s="99"/>
      <c r="F6" s="99"/>
      <c r="G6" s="99"/>
      <c r="H6" s="99"/>
      <c r="I6" s="99"/>
      <c r="J6" s="100"/>
    </row>
    <row r="7" spans="1:10" ht="28.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</row>
  </sheetData>
  <sheetProtection/>
  <mergeCells count="13">
    <mergeCell ref="A7:J7"/>
    <mergeCell ref="I1:J1"/>
    <mergeCell ref="A2:J2"/>
    <mergeCell ref="A4:A5"/>
    <mergeCell ref="B4:B5"/>
    <mergeCell ref="C4:C5"/>
    <mergeCell ref="D4:D5"/>
    <mergeCell ref="E4:E5"/>
    <mergeCell ref="F4:G4"/>
    <mergeCell ref="C6:J6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6"/>
  <sheetViews>
    <sheetView zoomScalePageLayoutView="0" workbookViewId="0" topLeftCell="A7">
      <selection activeCell="E23" sqref="E23"/>
    </sheetView>
  </sheetViews>
  <sheetFormatPr defaultColWidth="9.140625" defaultRowHeight="15"/>
  <cols>
    <col min="2" max="2" width="16.7109375" style="0" customWidth="1"/>
    <col min="3" max="3" width="39.140625" style="0" customWidth="1"/>
    <col min="4" max="4" width="17.57421875" style="0" customWidth="1"/>
    <col min="5" max="5" width="17.28125" style="0" customWidth="1"/>
    <col min="6" max="6" width="23.140625" style="0" customWidth="1"/>
  </cols>
  <sheetData>
    <row r="1" spans="5:6" ht="60.75" customHeight="1">
      <c r="E1" s="103" t="s">
        <v>44</v>
      </c>
      <c r="F1" s="107"/>
    </row>
    <row r="2" spans="5:6" ht="15">
      <c r="E2" s="107" t="s">
        <v>43</v>
      </c>
      <c r="F2" s="107"/>
    </row>
    <row r="4" spans="1:6" ht="66.75" customHeight="1">
      <c r="A4" s="93" t="s">
        <v>353</v>
      </c>
      <c r="B4" s="94"/>
      <c r="C4" s="94"/>
      <c r="D4" s="94"/>
      <c r="E4" s="94"/>
      <c r="F4" s="94"/>
    </row>
    <row r="5" spans="1:6" ht="15.75">
      <c r="A5" s="95" t="s">
        <v>45</v>
      </c>
      <c r="B5" s="95"/>
      <c r="C5" s="95"/>
      <c r="D5" s="95"/>
      <c r="E5" s="95"/>
      <c r="F5" s="95"/>
    </row>
    <row r="7" spans="1:6" ht="15.75">
      <c r="A7" s="92" t="s">
        <v>0</v>
      </c>
      <c r="B7" s="92" t="s">
        <v>29</v>
      </c>
      <c r="C7" s="92" t="s">
        <v>30</v>
      </c>
      <c r="D7" s="92" t="s">
        <v>31</v>
      </c>
      <c r="E7" s="92"/>
      <c r="F7" s="92" t="s">
        <v>32</v>
      </c>
    </row>
    <row r="8" spans="1:6" ht="15.75">
      <c r="A8" s="92"/>
      <c r="B8" s="92"/>
      <c r="C8" s="92"/>
      <c r="D8" s="1" t="s">
        <v>33</v>
      </c>
      <c r="E8" s="1" t="s">
        <v>34</v>
      </c>
      <c r="F8" s="92"/>
    </row>
    <row r="9" spans="1:6" ht="15.75">
      <c r="A9" s="105" t="s">
        <v>9</v>
      </c>
      <c r="B9" s="106" t="s">
        <v>35</v>
      </c>
      <c r="C9" s="15" t="s">
        <v>36</v>
      </c>
      <c r="D9" s="3"/>
      <c r="E9" s="3"/>
      <c r="F9" s="3"/>
    </row>
    <row r="10" spans="1:6" ht="31.5">
      <c r="A10" s="105"/>
      <c r="B10" s="106"/>
      <c r="C10" s="15" t="s">
        <v>37</v>
      </c>
      <c r="D10" s="31">
        <v>1</v>
      </c>
      <c r="E10" s="31">
        <v>9636</v>
      </c>
      <c r="F10" s="31" t="s">
        <v>208</v>
      </c>
    </row>
    <row r="11" spans="1:6" ht="31.5">
      <c r="A11" s="105"/>
      <c r="B11" s="106"/>
      <c r="C11" s="15" t="s">
        <v>38</v>
      </c>
      <c r="D11" s="31">
        <v>2</v>
      </c>
      <c r="E11" s="31">
        <v>51945.6</v>
      </c>
      <c r="F11" s="31" t="s">
        <v>208</v>
      </c>
    </row>
    <row r="12" spans="1:6" ht="31.5">
      <c r="A12" s="105"/>
      <c r="B12" s="106"/>
      <c r="C12" s="15" t="s">
        <v>39</v>
      </c>
      <c r="D12" s="32"/>
      <c r="E12" s="32"/>
      <c r="F12" s="3"/>
    </row>
    <row r="13" spans="1:6" ht="15.75">
      <c r="A13" s="105" t="s">
        <v>10</v>
      </c>
      <c r="B13" s="106" t="s">
        <v>40</v>
      </c>
      <c r="C13" s="15" t="s">
        <v>36</v>
      </c>
      <c r="D13" s="32"/>
      <c r="E13" s="32"/>
      <c r="F13" s="3"/>
    </row>
    <row r="14" spans="1:6" ht="31.5">
      <c r="A14" s="105"/>
      <c r="B14" s="106"/>
      <c r="C14" s="15" t="s">
        <v>37</v>
      </c>
      <c r="D14" s="32"/>
      <c r="E14" s="32"/>
      <c r="F14" s="3"/>
    </row>
    <row r="15" spans="1:6" ht="31.5">
      <c r="A15" s="105"/>
      <c r="B15" s="106"/>
      <c r="C15" s="15" t="s">
        <v>38</v>
      </c>
      <c r="D15" s="31">
        <v>1</v>
      </c>
      <c r="E15" s="31">
        <v>55780.5</v>
      </c>
      <c r="F15" s="31" t="s">
        <v>208</v>
      </c>
    </row>
    <row r="16" spans="1:6" ht="31.5">
      <c r="A16" s="105"/>
      <c r="B16" s="106"/>
      <c r="C16" s="15" t="s">
        <v>39</v>
      </c>
      <c r="D16" s="3"/>
      <c r="E16" s="3"/>
      <c r="F16" s="3"/>
    </row>
    <row r="17" spans="1:6" ht="15.75">
      <c r="A17" s="105" t="s">
        <v>11</v>
      </c>
      <c r="B17" s="106" t="s">
        <v>41</v>
      </c>
      <c r="C17" s="15" t="s">
        <v>36</v>
      </c>
      <c r="D17" s="56"/>
      <c r="E17" s="56"/>
      <c r="F17" s="56"/>
    </row>
    <row r="18" spans="1:6" ht="15.75">
      <c r="A18" s="105"/>
      <c r="B18" s="106"/>
      <c r="C18" s="57" t="s">
        <v>36</v>
      </c>
      <c r="D18" s="56"/>
      <c r="E18" s="56"/>
      <c r="F18" s="56"/>
    </row>
    <row r="19" spans="1:6" ht="31.5">
      <c r="A19" s="105"/>
      <c r="B19" s="106"/>
      <c r="C19" s="15" t="s">
        <v>37</v>
      </c>
      <c r="D19" s="3"/>
      <c r="E19" s="3"/>
      <c r="F19" s="3"/>
    </row>
    <row r="20" spans="1:6" ht="31.5">
      <c r="A20" s="105"/>
      <c r="B20" s="106"/>
      <c r="C20" s="15" t="s">
        <v>38</v>
      </c>
      <c r="D20" s="56">
        <v>1</v>
      </c>
      <c r="E20" s="56">
        <v>64332</v>
      </c>
      <c r="F20" s="56" t="s">
        <v>208</v>
      </c>
    </row>
    <row r="21" spans="1:6" ht="31.5">
      <c r="A21" s="105"/>
      <c r="B21" s="106"/>
      <c r="C21" s="15" t="s">
        <v>39</v>
      </c>
      <c r="D21" s="3"/>
      <c r="E21" s="3"/>
      <c r="F21" s="3"/>
    </row>
    <row r="22" spans="1:6" ht="15.75">
      <c r="A22" s="105" t="s">
        <v>26</v>
      </c>
      <c r="B22" s="106" t="s">
        <v>42</v>
      </c>
      <c r="C22" s="15" t="s">
        <v>36</v>
      </c>
      <c r="D22" s="3"/>
      <c r="E22" s="3"/>
      <c r="F22" s="3"/>
    </row>
    <row r="23" spans="1:6" ht="31.5">
      <c r="A23" s="105"/>
      <c r="B23" s="106"/>
      <c r="C23" s="15" t="s">
        <v>37</v>
      </c>
      <c r="D23" s="65">
        <v>1</v>
      </c>
      <c r="E23" s="65">
        <v>53172.8</v>
      </c>
      <c r="F23" s="65" t="s">
        <v>208</v>
      </c>
    </row>
    <row r="24" spans="1:6" ht="31.5">
      <c r="A24" s="105"/>
      <c r="B24" s="106"/>
      <c r="C24" s="15" t="s">
        <v>38</v>
      </c>
      <c r="D24" s="3"/>
      <c r="E24" s="3"/>
      <c r="F24" s="3"/>
    </row>
    <row r="25" spans="1:6" ht="31.5">
      <c r="A25" s="105"/>
      <c r="B25" s="106"/>
      <c r="C25" s="15" t="s">
        <v>39</v>
      </c>
      <c r="D25" s="3"/>
      <c r="E25" s="3"/>
      <c r="F25" s="3"/>
    </row>
    <row r="26" spans="1:6" ht="45" customHeight="1">
      <c r="A26" s="101"/>
      <c r="B26" s="102"/>
      <c r="C26" s="102"/>
      <c r="D26" s="102"/>
      <c r="E26" s="102"/>
      <c r="F26" s="102"/>
    </row>
  </sheetData>
  <sheetProtection/>
  <mergeCells count="18"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  <mergeCell ref="B9:B12"/>
    <mergeCell ref="A26:F26"/>
    <mergeCell ref="A17:A21"/>
    <mergeCell ref="B17:B21"/>
    <mergeCell ref="A22:A25"/>
    <mergeCell ref="B22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5"/>
  <sheetViews>
    <sheetView tabSelected="1" zoomScale="115" zoomScaleNormal="115" zoomScalePageLayoutView="0" workbookViewId="0" topLeftCell="A1">
      <selection activeCell="A4" sqref="A4:L4"/>
    </sheetView>
  </sheetViews>
  <sheetFormatPr defaultColWidth="9.140625" defaultRowHeight="15"/>
  <cols>
    <col min="1" max="1" width="5.57421875" style="0" customWidth="1"/>
    <col min="2" max="2" width="12.7109375" style="0" customWidth="1"/>
    <col min="3" max="3" width="17.421875" style="0" customWidth="1"/>
    <col min="4" max="4" width="19.8515625" style="0" customWidth="1"/>
    <col min="5" max="5" width="14.421875" style="0" customWidth="1"/>
    <col min="6" max="6" width="19.28125" style="0" customWidth="1"/>
    <col min="7" max="7" width="26.8515625" style="0" customWidth="1"/>
    <col min="8" max="12" width="17.00390625" style="0" customWidth="1"/>
  </cols>
  <sheetData>
    <row r="1" spans="10:12" ht="63.75" customHeight="1">
      <c r="J1" s="103" t="s">
        <v>44</v>
      </c>
      <c r="K1" s="103"/>
      <c r="L1" s="103"/>
    </row>
    <row r="2" spans="10:12" ht="15">
      <c r="J2" s="107" t="s">
        <v>57</v>
      </c>
      <c r="K2" s="107"/>
      <c r="L2" s="107"/>
    </row>
    <row r="3" spans="1:12" ht="27.75" customHeight="1">
      <c r="A3" s="94" t="s">
        <v>354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24" customHeight="1">
      <c r="A4" s="115" t="s">
        <v>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6" ht="15">
      <c r="L6" s="45" t="s">
        <v>280</v>
      </c>
    </row>
    <row r="7" spans="1:14" ht="110.25">
      <c r="A7" s="92" t="s">
        <v>0</v>
      </c>
      <c r="B7" s="92" t="s">
        <v>29</v>
      </c>
      <c r="C7" s="92" t="s">
        <v>46</v>
      </c>
      <c r="D7" s="92" t="s">
        <v>47</v>
      </c>
      <c r="E7" s="92" t="s">
        <v>48</v>
      </c>
      <c r="F7" s="92" t="s">
        <v>49</v>
      </c>
      <c r="G7" s="97" t="s">
        <v>20</v>
      </c>
      <c r="H7" s="97"/>
      <c r="I7" s="92" t="s">
        <v>50</v>
      </c>
      <c r="J7" s="92" t="s">
        <v>51</v>
      </c>
      <c r="K7" s="92" t="s">
        <v>52</v>
      </c>
      <c r="L7" s="1" t="s">
        <v>53</v>
      </c>
      <c r="N7" s="88"/>
    </row>
    <row r="8" spans="1:14" ht="47.25" customHeight="1">
      <c r="A8" s="92"/>
      <c r="B8" s="92"/>
      <c r="C8" s="92"/>
      <c r="D8" s="92"/>
      <c r="E8" s="92"/>
      <c r="F8" s="92"/>
      <c r="G8" s="8" t="s">
        <v>24</v>
      </c>
      <c r="H8" s="8" t="s">
        <v>25</v>
      </c>
      <c r="I8" s="92"/>
      <c r="J8" s="92"/>
      <c r="K8" s="92"/>
      <c r="L8" s="1" t="s">
        <v>54</v>
      </c>
      <c r="N8" s="88"/>
    </row>
    <row r="9" spans="1:14" ht="47.25" customHeight="1">
      <c r="A9" s="146">
        <v>1</v>
      </c>
      <c r="B9" s="72">
        <v>44483</v>
      </c>
      <c r="C9" s="66" t="s">
        <v>372</v>
      </c>
      <c r="D9" s="66" t="s">
        <v>208</v>
      </c>
      <c r="E9" s="66" t="s">
        <v>233</v>
      </c>
      <c r="F9" s="66" t="s">
        <v>373</v>
      </c>
      <c r="G9" s="66" t="s">
        <v>374</v>
      </c>
      <c r="H9" s="66">
        <v>306239599</v>
      </c>
      <c r="I9" s="66" t="s">
        <v>238</v>
      </c>
      <c r="J9" s="66">
        <v>1</v>
      </c>
      <c r="K9" s="66">
        <v>1262</v>
      </c>
      <c r="L9" s="66">
        <v>1262</v>
      </c>
      <c r="N9" s="88"/>
    </row>
    <row r="10" spans="1:14" ht="47.25" customHeight="1">
      <c r="A10" s="146">
        <v>2</v>
      </c>
      <c r="B10" s="72">
        <v>44477</v>
      </c>
      <c r="C10" s="66" t="s">
        <v>375</v>
      </c>
      <c r="D10" s="66" t="s">
        <v>208</v>
      </c>
      <c r="E10" s="66" t="s">
        <v>233</v>
      </c>
      <c r="F10" s="66" t="s">
        <v>376</v>
      </c>
      <c r="G10" s="66" t="s">
        <v>377</v>
      </c>
      <c r="H10" s="66">
        <v>308563987</v>
      </c>
      <c r="I10" s="66" t="s">
        <v>238</v>
      </c>
      <c r="J10" s="66">
        <v>12</v>
      </c>
      <c r="K10" s="66">
        <f>+L10/J10</f>
        <v>2499</v>
      </c>
      <c r="L10" s="66">
        <v>29988</v>
      </c>
      <c r="N10" s="88"/>
    </row>
    <row r="11" spans="1:14" ht="47.25" customHeight="1">
      <c r="A11" s="146">
        <v>3</v>
      </c>
      <c r="B11" s="72">
        <v>44527</v>
      </c>
      <c r="C11" s="66" t="s">
        <v>378</v>
      </c>
      <c r="D11" s="66" t="s">
        <v>208</v>
      </c>
      <c r="E11" s="66" t="s">
        <v>233</v>
      </c>
      <c r="F11" s="66" t="s">
        <v>379</v>
      </c>
      <c r="G11" s="66" t="s">
        <v>380</v>
      </c>
      <c r="H11" s="66">
        <v>306155704</v>
      </c>
      <c r="I11" s="66" t="s">
        <v>238</v>
      </c>
      <c r="J11" s="66">
        <v>1</v>
      </c>
      <c r="K11" s="66">
        <v>1313</v>
      </c>
      <c r="L11" s="66">
        <v>1313</v>
      </c>
      <c r="N11" s="88"/>
    </row>
    <row r="12" spans="1:14" ht="47.25" customHeight="1">
      <c r="A12" s="146">
        <v>4</v>
      </c>
      <c r="B12" s="72">
        <v>44507</v>
      </c>
      <c r="C12" s="66" t="s">
        <v>381</v>
      </c>
      <c r="D12" s="66" t="s">
        <v>317</v>
      </c>
      <c r="E12" s="66" t="s">
        <v>382</v>
      </c>
      <c r="F12" s="66" t="s">
        <v>383</v>
      </c>
      <c r="G12" s="66" t="s">
        <v>384</v>
      </c>
      <c r="H12" s="66">
        <v>300743095</v>
      </c>
      <c r="I12" s="66" t="s">
        <v>385</v>
      </c>
      <c r="J12" s="66">
        <v>16</v>
      </c>
      <c r="K12" s="66">
        <f>+L12/16</f>
        <v>16625</v>
      </c>
      <c r="L12" s="66">
        <v>266000</v>
      </c>
      <c r="N12" s="88"/>
    </row>
    <row r="13" spans="1:14" ht="47.25" customHeight="1">
      <c r="A13" s="146">
        <v>5</v>
      </c>
      <c r="B13" s="72">
        <v>44501</v>
      </c>
      <c r="C13" s="66" t="s">
        <v>386</v>
      </c>
      <c r="D13" s="66" t="s">
        <v>317</v>
      </c>
      <c r="E13" s="66" t="s">
        <v>227</v>
      </c>
      <c r="F13" s="66" t="s">
        <v>387</v>
      </c>
      <c r="G13" s="66" t="s">
        <v>388</v>
      </c>
      <c r="H13" s="66">
        <v>308068652</v>
      </c>
      <c r="I13" s="66" t="s">
        <v>238</v>
      </c>
      <c r="J13" s="66">
        <v>16</v>
      </c>
      <c r="K13" s="66">
        <f>+L13/16</f>
        <v>4320</v>
      </c>
      <c r="L13" s="66">
        <v>69120</v>
      </c>
      <c r="N13" s="88"/>
    </row>
    <row r="14" spans="1:14" ht="47.25" customHeight="1">
      <c r="A14" s="146">
        <v>6</v>
      </c>
      <c r="B14" s="72">
        <v>44501</v>
      </c>
      <c r="C14" s="66" t="s">
        <v>389</v>
      </c>
      <c r="D14" s="66" t="s">
        <v>208</v>
      </c>
      <c r="E14" s="66" t="s">
        <v>227</v>
      </c>
      <c r="F14" s="66" t="s">
        <v>390</v>
      </c>
      <c r="G14" s="66" t="s">
        <v>391</v>
      </c>
      <c r="H14" s="66">
        <v>306670570</v>
      </c>
      <c r="I14" s="66" t="s">
        <v>238</v>
      </c>
      <c r="J14" s="66">
        <v>1</v>
      </c>
      <c r="K14" s="66">
        <v>2016</v>
      </c>
      <c r="L14" s="66">
        <v>2016</v>
      </c>
      <c r="N14" s="88"/>
    </row>
    <row r="15" spans="1:14" ht="47.25" customHeight="1">
      <c r="A15" s="146">
        <v>7</v>
      </c>
      <c r="B15" s="72">
        <v>44459</v>
      </c>
      <c r="C15" s="66" t="s">
        <v>392</v>
      </c>
      <c r="D15" s="66" t="s">
        <v>208</v>
      </c>
      <c r="E15" s="66" t="s">
        <v>209</v>
      </c>
      <c r="F15" s="73" t="s">
        <v>310</v>
      </c>
      <c r="G15" s="66" t="s">
        <v>304</v>
      </c>
      <c r="H15" s="66">
        <v>308366875</v>
      </c>
      <c r="I15" s="66" t="s">
        <v>281</v>
      </c>
      <c r="J15" s="66">
        <v>1</v>
      </c>
      <c r="K15" s="65">
        <v>53172.8</v>
      </c>
      <c r="L15" s="66">
        <f>+K15</f>
        <v>53172.8</v>
      </c>
      <c r="N15" s="88"/>
    </row>
    <row r="16" spans="1:14" ht="47.25" customHeight="1">
      <c r="A16" s="71">
        <v>8</v>
      </c>
      <c r="B16" s="72">
        <v>44469</v>
      </c>
      <c r="C16" s="60" t="s">
        <v>326</v>
      </c>
      <c r="D16" s="60" t="s">
        <v>317</v>
      </c>
      <c r="E16" s="60" t="s">
        <v>233</v>
      </c>
      <c r="F16" s="60" t="s">
        <v>327</v>
      </c>
      <c r="G16" s="60" t="s">
        <v>300</v>
      </c>
      <c r="H16" s="60">
        <v>516673674</v>
      </c>
      <c r="I16" s="60" t="s">
        <v>225</v>
      </c>
      <c r="J16" s="60">
        <v>13</v>
      </c>
      <c r="K16" s="60">
        <v>2720</v>
      </c>
      <c r="L16" s="60" t="s">
        <v>348</v>
      </c>
      <c r="M16" s="87"/>
      <c r="N16" s="88"/>
    </row>
    <row r="17" spans="1:14" ht="47.25" customHeight="1">
      <c r="A17" s="71">
        <v>9</v>
      </c>
      <c r="B17" s="72">
        <v>44469</v>
      </c>
      <c r="C17" s="60" t="s">
        <v>322</v>
      </c>
      <c r="D17" s="60" t="s">
        <v>317</v>
      </c>
      <c r="E17" s="60" t="s">
        <v>233</v>
      </c>
      <c r="F17" s="60" t="s">
        <v>325</v>
      </c>
      <c r="G17" s="60" t="s">
        <v>301</v>
      </c>
      <c r="H17" s="60">
        <v>308510364</v>
      </c>
      <c r="I17" s="60" t="s">
        <v>225</v>
      </c>
      <c r="J17" s="60">
        <v>72</v>
      </c>
      <c r="K17" s="60">
        <v>7800</v>
      </c>
      <c r="L17" s="60" t="s">
        <v>349</v>
      </c>
      <c r="M17" s="87"/>
      <c r="N17" s="88"/>
    </row>
    <row r="18" spans="1:14" ht="47.25" customHeight="1">
      <c r="A18" s="71">
        <v>10</v>
      </c>
      <c r="B18" s="72">
        <v>44464</v>
      </c>
      <c r="C18" s="60" t="s">
        <v>321</v>
      </c>
      <c r="D18" s="60" t="s">
        <v>317</v>
      </c>
      <c r="E18" s="60" t="s">
        <v>246</v>
      </c>
      <c r="F18" s="60" t="s">
        <v>324</v>
      </c>
      <c r="G18" s="60" t="s">
        <v>302</v>
      </c>
      <c r="H18" s="60">
        <v>205241958</v>
      </c>
      <c r="I18" s="60" t="s">
        <v>225</v>
      </c>
      <c r="J18" s="60">
        <v>11</v>
      </c>
      <c r="K18" s="60">
        <v>3650</v>
      </c>
      <c r="L18" s="60" t="s">
        <v>350</v>
      </c>
      <c r="M18" s="87"/>
      <c r="N18" s="88"/>
    </row>
    <row r="19" spans="1:14" ht="47.25" customHeight="1">
      <c r="A19" s="71">
        <v>11</v>
      </c>
      <c r="B19" s="72">
        <v>44459</v>
      </c>
      <c r="C19" s="60" t="s">
        <v>323</v>
      </c>
      <c r="D19" s="60" t="s">
        <v>208</v>
      </c>
      <c r="E19" s="60" t="s">
        <v>227</v>
      </c>
      <c r="F19" s="60" t="s">
        <v>328</v>
      </c>
      <c r="G19" s="60" t="s">
        <v>303</v>
      </c>
      <c r="H19" s="60">
        <v>621822380</v>
      </c>
      <c r="I19" s="60" t="s">
        <v>225</v>
      </c>
      <c r="J19" s="60">
        <v>1</v>
      </c>
      <c r="K19" s="60">
        <v>4935</v>
      </c>
      <c r="L19" s="60">
        <f>+K19</f>
        <v>4935</v>
      </c>
      <c r="N19" s="88"/>
    </row>
    <row r="20" spans="1:14" ht="47.25" customHeight="1">
      <c r="A20" s="71">
        <v>12</v>
      </c>
      <c r="B20" s="72">
        <v>44459</v>
      </c>
      <c r="C20" s="60" t="s">
        <v>299</v>
      </c>
      <c r="D20" s="60" t="s">
        <v>208</v>
      </c>
      <c r="E20" s="60" t="s">
        <v>209</v>
      </c>
      <c r="F20" s="73" t="s">
        <v>310</v>
      </c>
      <c r="G20" s="60" t="s">
        <v>304</v>
      </c>
      <c r="H20" s="60">
        <v>308366875</v>
      </c>
      <c r="I20" s="60" t="s">
        <v>281</v>
      </c>
      <c r="J20" s="60">
        <v>1</v>
      </c>
      <c r="K20" s="60">
        <v>65332</v>
      </c>
      <c r="L20" s="60">
        <v>64332</v>
      </c>
      <c r="N20" s="88"/>
    </row>
    <row r="21" spans="1:14" ht="47.25" customHeight="1">
      <c r="A21" s="71">
        <v>13</v>
      </c>
      <c r="B21" s="72">
        <v>44457</v>
      </c>
      <c r="C21" s="60" t="s">
        <v>312</v>
      </c>
      <c r="D21" s="60" t="s">
        <v>208</v>
      </c>
      <c r="E21" s="60" t="s">
        <v>233</v>
      </c>
      <c r="F21" s="73" t="s">
        <v>311</v>
      </c>
      <c r="G21" s="60" t="s">
        <v>305</v>
      </c>
      <c r="H21" s="60">
        <v>204435748</v>
      </c>
      <c r="I21" s="60" t="s">
        <v>225</v>
      </c>
      <c r="J21" s="60">
        <v>1</v>
      </c>
      <c r="K21" s="60">
        <v>4394</v>
      </c>
      <c r="L21" s="60">
        <f>+K21</f>
        <v>4394</v>
      </c>
      <c r="N21" s="88"/>
    </row>
    <row r="22" spans="1:14" ht="47.25" customHeight="1">
      <c r="A22" s="71">
        <v>14</v>
      </c>
      <c r="B22" s="72">
        <v>44457</v>
      </c>
      <c r="C22" s="60" t="s">
        <v>314</v>
      </c>
      <c r="D22" s="60" t="s">
        <v>208</v>
      </c>
      <c r="E22" s="60" t="s">
        <v>233</v>
      </c>
      <c r="F22" s="73" t="s">
        <v>313</v>
      </c>
      <c r="G22" s="60" t="s">
        <v>306</v>
      </c>
      <c r="H22" s="60">
        <v>307048170</v>
      </c>
      <c r="I22" s="60" t="s">
        <v>225</v>
      </c>
      <c r="J22" s="60">
        <v>1</v>
      </c>
      <c r="K22" s="60">
        <v>5863</v>
      </c>
      <c r="L22" s="60">
        <f>+K22</f>
        <v>5863</v>
      </c>
      <c r="N22" s="88"/>
    </row>
    <row r="23" spans="1:14" ht="47.25" customHeight="1">
      <c r="A23" s="71">
        <v>15</v>
      </c>
      <c r="B23" s="74">
        <v>44453</v>
      </c>
      <c r="C23" s="60" t="s">
        <v>315</v>
      </c>
      <c r="D23" s="60" t="s">
        <v>208</v>
      </c>
      <c r="E23" s="60" t="s">
        <v>227</v>
      </c>
      <c r="F23" s="73" t="s">
        <v>316</v>
      </c>
      <c r="G23" s="60" t="s">
        <v>307</v>
      </c>
      <c r="H23" s="60">
        <v>306777634</v>
      </c>
      <c r="I23" s="60" t="s">
        <v>225</v>
      </c>
      <c r="J23" s="60">
        <v>1</v>
      </c>
      <c r="K23" s="60">
        <v>2100</v>
      </c>
      <c r="L23" s="60">
        <v>2100</v>
      </c>
      <c r="N23" s="88"/>
    </row>
    <row r="24" spans="1:14" ht="47.25" customHeight="1">
      <c r="A24" s="71">
        <v>16</v>
      </c>
      <c r="B24" s="75">
        <v>44453</v>
      </c>
      <c r="C24" s="60" t="s">
        <v>319</v>
      </c>
      <c r="D24" s="60" t="s">
        <v>317</v>
      </c>
      <c r="E24" s="62" t="s">
        <v>227</v>
      </c>
      <c r="F24" s="76">
        <v>5337862</v>
      </c>
      <c r="G24" s="60" t="s">
        <v>308</v>
      </c>
      <c r="H24" s="60">
        <v>308355399</v>
      </c>
      <c r="I24" s="60" t="s">
        <v>225</v>
      </c>
      <c r="J24" s="60">
        <v>43</v>
      </c>
      <c r="K24" s="69">
        <v>2226</v>
      </c>
      <c r="L24" s="60">
        <v>9576</v>
      </c>
      <c r="M24" s="87"/>
      <c r="N24" s="88"/>
    </row>
    <row r="25" spans="1:14" ht="47.25" customHeight="1">
      <c r="A25" s="71">
        <v>17</v>
      </c>
      <c r="B25" s="72">
        <v>44453</v>
      </c>
      <c r="C25" s="60" t="s">
        <v>318</v>
      </c>
      <c r="D25" s="60" t="s">
        <v>317</v>
      </c>
      <c r="E25" s="62" t="s">
        <v>227</v>
      </c>
      <c r="F25" s="76">
        <v>5327767</v>
      </c>
      <c r="G25" s="60" t="s">
        <v>309</v>
      </c>
      <c r="H25" s="60">
        <v>308839959</v>
      </c>
      <c r="I25" s="60" t="s">
        <v>320</v>
      </c>
      <c r="J25" s="60">
        <v>180</v>
      </c>
      <c r="K25" s="69">
        <v>338</v>
      </c>
      <c r="L25" s="60">
        <v>60295</v>
      </c>
      <c r="M25" s="87"/>
      <c r="N25" s="88"/>
    </row>
    <row r="26" spans="1:14" ht="38.25">
      <c r="A26" s="71">
        <v>18</v>
      </c>
      <c r="B26" s="72">
        <v>44285</v>
      </c>
      <c r="C26" s="60" t="s">
        <v>218</v>
      </c>
      <c r="D26" s="60" t="s">
        <v>208</v>
      </c>
      <c r="E26" s="60" t="s">
        <v>209</v>
      </c>
      <c r="F26" s="77" t="s">
        <v>210</v>
      </c>
      <c r="G26" s="60" t="s">
        <v>214</v>
      </c>
      <c r="H26" s="60">
        <v>302977490</v>
      </c>
      <c r="I26" s="60" t="s">
        <v>281</v>
      </c>
      <c r="J26" s="60">
        <v>1</v>
      </c>
      <c r="K26" s="60">
        <v>24925.6</v>
      </c>
      <c r="L26" s="60">
        <v>24925.6</v>
      </c>
      <c r="N26" s="88"/>
    </row>
    <row r="27" spans="1:14" ht="51">
      <c r="A27" s="71">
        <v>19</v>
      </c>
      <c r="B27" s="74">
        <v>44285</v>
      </c>
      <c r="C27" s="60" t="s">
        <v>219</v>
      </c>
      <c r="D27" s="60" t="s">
        <v>208</v>
      </c>
      <c r="E27" s="60" t="s">
        <v>209</v>
      </c>
      <c r="F27" s="77" t="s">
        <v>211</v>
      </c>
      <c r="G27" s="60" t="s">
        <v>217</v>
      </c>
      <c r="H27" s="60">
        <v>305208130</v>
      </c>
      <c r="I27" s="60" t="s">
        <v>281</v>
      </c>
      <c r="J27" s="60">
        <v>1</v>
      </c>
      <c r="K27" s="60">
        <v>27000</v>
      </c>
      <c r="L27" s="60">
        <v>27000</v>
      </c>
      <c r="N27" s="88"/>
    </row>
    <row r="28" spans="1:14" ht="38.25">
      <c r="A28" s="71">
        <v>20</v>
      </c>
      <c r="B28" s="74">
        <v>44285</v>
      </c>
      <c r="C28" s="60" t="s">
        <v>218</v>
      </c>
      <c r="D28" s="60" t="s">
        <v>208</v>
      </c>
      <c r="E28" s="58" t="s">
        <v>209</v>
      </c>
      <c r="F28" s="78" t="s">
        <v>215</v>
      </c>
      <c r="G28" s="60" t="s">
        <v>213</v>
      </c>
      <c r="H28" s="60">
        <v>308366875</v>
      </c>
      <c r="I28" s="60" t="s">
        <v>281</v>
      </c>
      <c r="J28" s="60">
        <v>1</v>
      </c>
      <c r="K28" s="60">
        <v>55780.1</v>
      </c>
      <c r="L28" s="60">
        <v>55780.1</v>
      </c>
      <c r="N28" s="88"/>
    </row>
    <row r="29" spans="1:14" ht="35.25" customHeight="1">
      <c r="A29" s="69">
        <v>21</v>
      </c>
      <c r="B29" s="74">
        <v>44363</v>
      </c>
      <c r="C29" s="60" t="s">
        <v>234</v>
      </c>
      <c r="D29" s="60" t="s">
        <v>208</v>
      </c>
      <c r="E29" s="60" t="s">
        <v>227</v>
      </c>
      <c r="F29" s="76" t="s">
        <v>228</v>
      </c>
      <c r="G29" s="60" t="s">
        <v>222</v>
      </c>
      <c r="H29" s="60">
        <v>465952844</v>
      </c>
      <c r="I29" s="60" t="s">
        <v>225</v>
      </c>
      <c r="J29" s="60">
        <v>1</v>
      </c>
      <c r="K29" s="60">
        <v>1799.9</v>
      </c>
      <c r="L29" s="60">
        <v>1799.9</v>
      </c>
      <c r="N29" s="88"/>
    </row>
    <row r="30" spans="1:14" ht="35.25" customHeight="1">
      <c r="A30" s="111">
        <v>22</v>
      </c>
      <c r="B30" s="110">
        <v>44333</v>
      </c>
      <c r="C30" s="108" t="s">
        <v>235</v>
      </c>
      <c r="D30" s="108" t="s">
        <v>208</v>
      </c>
      <c r="E30" s="113" t="s">
        <v>227</v>
      </c>
      <c r="F30" s="114" t="s">
        <v>229</v>
      </c>
      <c r="G30" s="108" t="s">
        <v>223</v>
      </c>
      <c r="H30" s="108">
        <v>571624161</v>
      </c>
      <c r="I30" s="60" t="s">
        <v>225</v>
      </c>
      <c r="J30" s="60">
        <v>47</v>
      </c>
      <c r="K30" s="60">
        <v>546</v>
      </c>
      <c r="L30" s="60">
        <v>25662</v>
      </c>
      <c r="N30" s="88"/>
    </row>
    <row r="31" spans="1:14" ht="35.25" customHeight="1">
      <c r="A31" s="112"/>
      <c r="B31" s="109"/>
      <c r="C31" s="109"/>
      <c r="D31" s="109"/>
      <c r="E31" s="113"/>
      <c r="F31" s="114"/>
      <c r="G31" s="109"/>
      <c r="H31" s="109"/>
      <c r="I31" s="60" t="s">
        <v>225</v>
      </c>
      <c r="J31" s="60">
        <v>2</v>
      </c>
      <c r="K31" s="60">
        <v>2520</v>
      </c>
      <c r="L31" s="60">
        <v>5040</v>
      </c>
      <c r="N31" s="88"/>
    </row>
    <row r="32" spans="1:14" ht="35.25" customHeight="1">
      <c r="A32" s="69">
        <v>23</v>
      </c>
      <c r="B32" s="59">
        <v>44333</v>
      </c>
      <c r="C32" s="60" t="s">
        <v>236</v>
      </c>
      <c r="D32" s="60" t="s">
        <v>208</v>
      </c>
      <c r="E32" s="60" t="s">
        <v>227</v>
      </c>
      <c r="F32" s="79" t="s">
        <v>230</v>
      </c>
      <c r="G32" s="60" t="s">
        <v>223</v>
      </c>
      <c r="H32" s="60">
        <v>571624161</v>
      </c>
      <c r="I32" s="60" t="s">
        <v>225</v>
      </c>
      <c r="J32" s="60">
        <v>34</v>
      </c>
      <c r="K32" s="60">
        <v>189.2</v>
      </c>
      <c r="L32" s="60">
        <v>6432.799999999999</v>
      </c>
      <c r="N32" s="88"/>
    </row>
    <row r="33" spans="1:14" ht="35.25" customHeight="1">
      <c r="A33" s="69">
        <v>24</v>
      </c>
      <c r="B33" s="59">
        <v>44235</v>
      </c>
      <c r="C33" s="60" t="s">
        <v>234</v>
      </c>
      <c r="D33" s="60" t="s">
        <v>208</v>
      </c>
      <c r="E33" s="60" t="s">
        <v>227</v>
      </c>
      <c r="F33" s="76" t="s">
        <v>231</v>
      </c>
      <c r="G33" s="60" t="s">
        <v>224</v>
      </c>
      <c r="H33" s="60">
        <v>305581714</v>
      </c>
      <c r="I33" s="60" t="s">
        <v>225</v>
      </c>
      <c r="J33" s="60">
        <v>1</v>
      </c>
      <c r="K33" s="60">
        <v>1399.9</v>
      </c>
      <c r="L33" s="60">
        <v>1399.9</v>
      </c>
      <c r="N33" s="88"/>
    </row>
    <row r="34" spans="1:12" ht="35.25" customHeight="1">
      <c r="A34" s="69">
        <v>25</v>
      </c>
      <c r="B34" s="59">
        <v>44209</v>
      </c>
      <c r="C34" s="60" t="s">
        <v>237</v>
      </c>
      <c r="D34" s="60" t="s">
        <v>208</v>
      </c>
      <c r="E34" s="60" t="s">
        <v>233</v>
      </c>
      <c r="F34" s="76" t="s">
        <v>232</v>
      </c>
      <c r="G34" s="60" t="s">
        <v>226</v>
      </c>
      <c r="H34" s="60">
        <v>305422451</v>
      </c>
      <c r="I34" s="60" t="s">
        <v>225</v>
      </c>
      <c r="J34" s="60">
        <v>1</v>
      </c>
      <c r="K34" s="60">
        <v>1624</v>
      </c>
      <c r="L34" s="60">
        <v>1624</v>
      </c>
    </row>
    <row r="35" spans="1:12" ht="42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</sheetData>
  <sheetProtection/>
  <mergeCells count="23">
    <mergeCell ref="A35:L35"/>
    <mergeCell ref="A3:L3"/>
    <mergeCell ref="A4:L4"/>
    <mergeCell ref="A7:A8"/>
    <mergeCell ref="B7:B8"/>
    <mergeCell ref="C7:C8"/>
    <mergeCell ref="D7:D8"/>
    <mergeCell ref="E7:E8"/>
    <mergeCell ref="F7:F8"/>
    <mergeCell ref="G30:G31"/>
    <mergeCell ref="B30:B31"/>
    <mergeCell ref="A30:A31"/>
    <mergeCell ref="C30:C31"/>
    <mergeCell ref="D30:D31"/>
    <mergeCell ref="E30:E31"/>
    <mergeCell ref="F30:F31"/>
    <mergeCell ref="H30:H31"/>
    <mergeCell ref="J1:L1"/>
    <mergeCell ref="J2:L2"/>
    <mergeCell ref="G7:H7"/>
    <mergeCell ref="I7:I8"/>
    <mergeCell ref="J7:J8"/>
    <mergeCell ref="K7:K8"/>
  </mergeCells>
  <printOptions/>
  <pageMargins left="0.3937007874015748" right="0.3937007874015748" top="0.3937007874015748" bottom="0.3937007874015748" header="0.31496062992125984" footer="0.31496062992125984"/>
  <pageSetup fitToHeight="2" fitToWidth="2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4.140625" style="0" bestFit="1" customWidth="1"/>
    <col min="2" max="2" width="14.7109375" style="0" customWidth="1"/>
    <col min="3" max="3" width="40.8515625" style="0" customWidth="1"/>
    <col min="4" max="4" width="21.28125" style="0" customWidth="1"/>
    <col min="5" max="5" width="19.421875" style="0" customWidth="1"/>
    <col min="6" max="6" width="16.00390625" style="0" customWidth="1"/>
    <col min="7" max="7" width="38.28125" style="0" customWidth="1"/>
    <col min="8" max="8" width="13.57421875" style="0" customWidth="1"/>
    <col min="9" max="9" width="17.57421875" style="0" customWidth="1"/>
    <col min="10" max="10" width="18.28125" style="0" customWidth="1"/>
    <col min="11" max="11" width="15.140625" style="0" customWidth="1"/>
    <col min="12" max="12" width="22.00390625" style="0" customWidth="1"/>
  </cols>
  <sheetData>
    <row r="1" spans="10:12" ht="69.75" customHeight="1">
      <c r="J1" s="103" t="s">
        <v>60</v>
      </c>
      <c r="K1" s="103"/>
      <c r="L1" s="103"/>
    </row>
    <row r="2" spans="10:12" ht="15">
      <c r="J2" s="107" t="s">
        <v>59</v>
      </c>
      <c r="K2" s="107"/>
      <c r="L2" s="107"/>
    </row>
    <row r="4" spans="1:12" ht="33" customHeight="1">
      <c r="A4" s="93" t="s">
        <v>355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23.25" customHeight="1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ht="15">
      <c r="L6" s="45" t="s">
        <v>280</v>
      </c>
    </row>
    <row r="7" spans="1:12" ht="48" customHeight="1">
      <c r="A7" s="92" t="s">
        <v>0</v>
      </c>
      <c r="B7" s="92" t="s">
        <v>29</v>
      </c>
      <c r="C7" s="92" t="s">
        <v>46</v>
      </c>
      <c r="D7" s="92" t="s">
        <v>47</v>
      </c>
      <c r="E7" s="92" t="s">
        <v>48</v>
      </c>
      <c r="F7" s="92" t="s">
        <v>49</v>
      </c>
      <c r="G7" s="97" t="s">
        <v>20</v>
      </c>
      <c r="H7" s="97"/>
      <c r="I7" s="92" t="s">
        <v>50</v>
      </c>
      <c r="J7" s="92" t="s">
        <v>51</v>
      </c>
      <c r="K7" s="92" t="s">
        <v>52</v>
      </c>
      <c r="L7" s="92" t="s">
        <v>58</v>
      </c>
    </row>
    <row r="8" spans="1:12" ht="81.75" customHeight="1">
      <c r="A8" s="116"/>
      <c r="B8" s="116"/>
      <c r="C8" s="116"/>
      <c r="D8" s="116"/>
      <c r="E8" s="116"/>
      <c r="F8" s="116"/>
      <c r="G8" s="80" t="s">
        <v>24</v>
      </c>
      <c r="H8" s="80" t="s">
        <v>25</v>
      </c>
      <c r="I8" s="116"/>
      <c r="J8" s="116"/>
      <c r="K8" s="116"/>
      <c r="L8" s="116"/>
    </row>
    <row r="9" spans="1:12" ht="81.75" customHeight="1">
      <c r="A9" s="64">
        <v>1</v>
      </c>
      <c r="B9" s="39">
        <v>44501</v>
      </c>
      <c r="C9" s="40" t="s">
        <v>393</v>
      </c>
      <c r="D9" s="41" t="s">
        <v>208</v>
      </c>
      <c r="E9" s="41" t="s">
        <v>227</v>
      </c>
      <c r="F9" s="70" t="s">
        <v>394</v>
      </c>
      <c r="G9" s="44" t="s">
        <v>395</v>
      </c>
      <c r="H9" s="44">
        <v>307146381</v>
      </c>
      <c r="I9" s="64" t="s">
        <v>385</v>
      </c>
      <c r="J9" s="64">
        <v>1</v>
      </c>
      <c r="K9" s="64">
        <v>3259.2</v>
      </c>
      <c r="L9" s="64">
        <v>3259.2</v>
      </c>
    </row>
    <row r="10" spans="1:12" ht="81.75" customHeight="1">
      <c r="A10" s="64">
        <v>2</v>
      </c>
      <c r="B10" s="39">
        <v>44495</v>
      </c>
      <c r="C10" s="40" t="s">
        <v>396</v>
      </c>
      <c r="D10" s="41" t="s">
        <v>208</v>
      </c>
      <c r="E10" s="41" t="s">
        <v>227</v>
      </c>
      <c r="F10" s="70" t="s">
        <v>397</v>
      </c>
      <c r="G10" s="44" t="s">
        <v>398</v>
      </c>
      <c r="H10" s="44">
        <v>308582236</v>
      </c>
      <c r="I10" s="64" t="s">
        <v>238</v>
      </c>
      <c r="J10" s="64">
        <v>30</v>
      </c>
      <c r="K10" s="64">
        <f>+L10/J10</f>
        <v>47.6</v>
      </c>
      <c r="L10" s="64">
        <v>1428</v>
      </c>
    </row>
    <row r="11" spans="1:12" ht="81.75" customHeight="1">
      <c r="A11" s="64">
        <v>3</v>
      </c>
      <c r="B11" s="39">
        <v>44495</v>
      </c>
      <c r="C11" s="40" t="s">
        <v>399</v>
      </c>
      <c r="D11" s="41" t="s">
        <v>208</v>
      </c>
      <c r="E11" s="41" t="s">
        <v>227</v>
      </c>
      <c r="F11" s="70" t="s">
        <v>400</v>
      </c>
      <c r="G11" s="44" t="s">
        <v>401</v>
      </c>
      <c r="H11" s="44">
        <v>302563785</v>
      </c>
      <c r="I11" s="64" t="s">
        <v>264</v>
      </c>
      <c r="J11" s="64">
        <v>4</v>
      </c>
      <c r="K11" s="64">
        <f>+L11/4</f>
        <v>73.6</v>
      </c>
      <c r="L11" s="64">
        <v>294.4</v>
      </c>
    </row>
    <row r="12" spans="1:12" ht="81.75" customHeight="1">
      <c r="A12" s="64">
        <v>4</v>
      </c>
      <c r="B12" s="39">
        <v>44495</v>
      </c>
      <c r="C12" s="40" t="s">
        <v>402</v>
      </c>
      <c r="D12" s="41" t="s">
        <v>208</v>
      </c>
      <c r="E12" s="41" t="s">
        <v>227</v>
      </c>
      <c r="F12" s="70" t="s">
        <v>403</v>
      </c>
      <c r="G12" s="44" t="s">
        <v>404</v>
      </c>
      <c r="H12" s="44">
        <v>304491653</v>
      </c>
      <c r="I12" s="64" t="s">
        <v>238</v>
      </c>
      <c r="J12" s="64">
        <v>150</v>
      </c>
      <c r="K12" s="64">
        <f>+L12/J12</f>
        <v>17.92</v>
      </c>
      <c r="L12" s="64">
        <v>2688</v>
      </c>
    </row>
    <row r="13" spans="1:12" ht="81.75" customHeight="1">
      <c r="A13" s="64">
        <v>5</v>
      </c>
      <c r="B13" s="39">
        <v>44495</v>
      </c>
      <c r="C13" s="40" t="s">
        <v>427</v>
      </c>
      <c r="D13" s="41" t="s">
        <v>208</v>
      </c>
      <c r="E13" s="41" t="s">
        <v>227</v>
      </c>
      <c r="F13" s="70" t="s">
        <v>405</v>
      </c>
      <c r="G13" s="44" t="s">
        <v>256</v>
      </c>
      <c r="H13" s="44">
        <v>304815209</v>
      </c>
      <c r="I13" s="64" t="s">
        <v>264</v>
      </c>
      <c r="J13" s="64">
        <v>40</v>
      </c>
      <c r="K13" s="64">
        <f>+L13/J13</f>
        <v>30</v>
      </c>
      <c r="L13" s="64">
        <v>1200</v>
      </c>
    </row>
    <row r="14" spans="1:12" ht="81.75" customHeight="1">
      <c r="A14" s="64">
        <v>6</v>
      </c>
      <c r="B14" s="39">
        <v>44491</v>
      </c>
      <c r="C14" s="40" t="s">
        <v>406</v>
      </c>
      <c r="D14" s="41" t="s">
        <v>208</v>
      </c>
      <c r="E14" s="41" t="s">
        <v>233</v>
      </c>
      <c r="F14" s="70" t="s">
        <v>407</v>
      </c>
      <c r="G14" s="44" t="s">
        <v>306</v>
      </c>
      <c r="H14" s="44">
        <v>307048170</v>
      </c>
      <c r="I14" s="64" t="s">
        <v>238</v>
      </c>
      <c r="J14" s="64">
        <v>1</v>
      </c>
      <c r="K14" s="64">
        <v>215</v>
      </c>
      <c r="L14" s="64">
        <v>215</v>
      </c>
    </row>
    <row r="15" spans="1:12" ht="81.75" customHeight="1">
      <c r="A15" s="64">
        <v>7</v>
      </c>
      <c r="B15" s="39">
        <v>44489</v>
      </c>
      <c r="C15" s="40" t="s">
        <v>408</v>
      </c>
      <c r="D15" s="41" t="s">
        <v>208</v>
      </c>
      <c r="E15" s="41" t="s">
        <v>233</v>
      </c>
      <c r="F15" s="70" t="s">
        <v>409</v>
      </c>
      <c r="G15" s="44" t="s">
        <v>410</v>
      </c>
      <c r="H15" s="44">
        <v>308496778</v>
      </c>
      <c r="I15" s="64" t="s">
        <v>411</v>
      </c>
      <c r="J15" s="64">
        <v>305</v>
      </c>
      <c r="K15" s="64">
        <f>+L15/J15</f>
        <v>1.9</v>
      </c>
      <c r="L15" s="64">
        <v>579.5</v>
      </c>
    </row>
    <row r="16" spans="1:12" ht="81.75" customHeight="1">
      <c r="A16" s="64">
        <v>8</v>
      </c>
      <c r="B16" s="39">
        <v>44489</v>
      </c>
      <c r="C16" s="40" t="s">
        <v>428</v>
      </c>
      <c r="D16" s="41" t="s">
        <v>221</v>
      </c>
      <c r="E16" s="41" t="s">
        <v>233</v>
      </c>
      <c r="F16" s="70" t="s">
        <v>412</v>
      </c>
      <c r="G16" s="44" t="s">
        <v>413</v>
      </c>
      <c r="H16" s="44">
        <v>308891864</v>
      </c>
      <c r="I16" s="64" t="s">
        <v>414</v>
      </c>
      <c r="J16" s="64">
        <v>2</v>
      </c>
      <c r="K16" s="64">
        <f>+L16/J16</f>
        <v>508.25</v>
      </c>
      <c r="L16" s="64">
        <v>1016.5</v>
      </c>
    </row>
    <row r="17" spans="1:12" ht="81.75" customHeight="1">
      <c r="A17" s="64">
        <v>9</v>
      </c>
      <c r="B17" s="39">
        <v>44526</v>
      </c>
      <c r="C17" s="40" t="s">
        <v>415</v>
      </c>
      <c r="D17" s="41" t="s">
        <v>208</v>
      </c>
      <c r="E17" s="41" t="s">
        <v>233</v>
      </c>
      <c r="F17" s="70" t="s">
        <v>416</v>
      </c>
      <c r="G17" s="44" t="s">
        <v>413</v>
      </c>
      <c r="H17" s="44">
        <v>308891864</v>
      </c>
      <c r="I17" s="64" t="s">
        <v>238</v>
      </c>
      <c r="J17" s="64">
        <v>1</v>
      </c>
      <c r="K17" s="64">
        <v>178.5</v>
      </c>
      <c r="L17" s="64">
        <v>178.5</v>
      </c>
    </row>
    <row r="18" spans="1:12" ht="81.75" customHeight="1">
      <c r="A18" s="64">
        <v>10</v>
      </c>
      <c r="B18" s="39">
        <v>44524</v>
      </c>
      <c r="C18" s="40" t="s">
        <v>417</v>
      </c>
      <c r="D18" s="41" t="s">
        <v>208</v>
      </c>
      <c r="E18" s="41" t="s">
        <v>227</v>
      </c>
      <c r="F18" s="70" t="s">
        <v>418</v>
      </c>
      <c r="G18" s="44" t="s">
        <v>419</v>
      </c>
      <c r="H18" s="44">
        <v>308823299</v>
      </c>
      <c r="I18" s="64" t="s">
        <v>420</v>
      </c>
      <c r="J18" s="64">
        <v>20</v>
      </c>
      <c r="K18" s="64">
        <f>+L18/J18</f>
        <v>93.6</v>
      </c>
      <c r="L18" s="64">
        <v>1872</v>
      </c>
    </row>
    <row r="19" spans="1:12" ht="81.75" customHeight="1">
      <c r="A19" s="64">
        <v>11</v>
      </c>
      <c r="B19" s="39">
        <v>44504</v>
      </c>
      <c r="C19" s="40" t="s">
        <v>421</v>
      </c>
      <c r="D19" s="41" t="s">
        <v>208</v>
      </c>
      <c r="E19" s="41" t="s">
        <v>227</v>
      </c>
      <c r="F19" s="70" t="s">
        <v>422</v>
      </c>
      <c r="G19" s="44" t="s">
        <v>423</v>
      </c>
      <c r="H19" s="44">
        <v>479653836</v>
      </c>
      <c r="I19" s="64" t="s">
        <v>424</v>
      </c>
      <c r="J19" s="64" t="s">
        <v>425</v>
      </c>
      <c r="K19" s="64" t="s">
        <v>426</v>
      </c>
      <c r="L19" s="64">
        <v>37129.6</v>
      </c>
    </row>
    <row r="20" spans="1:12" ht="81.75" customHeight="1">
      <c r="A20" s="64">
        <v>12</v>
      </c>
      <c r="B20" s="39">
        <v>44466</v>
      </c>
      <c r="C20" s="40" t="s">
        <v>332</v>
      </c>
      <c r="D20" s="41" t="s">
        <v>208</v>
      </c>
      <c r="E20" s="41" t="s">
        <v>291</v>
      </c>
      <c r="F20" s="70" t="s">
        <v>339</v>
      </c>
      <c r="G20" s="44" t="s">
        <v>329</v>
      </c>
      <c r="H20" s="44">
        <v>307647312</v>
      </c>
      <c r="I20" s="55" t="s">
        <v>244</v>
      </c>
      <c r="J20" s="55">
        <v>1</v>
      </c>
      <c r="K20" s="55">
        <f>+L20</f>
        <v>1050.3</v>
      </c>
      <c r="L20" s="55">
        <v>1050.3</v>
      </c>
    </row>
    <row r="21" spans="1:12" ht="81.75" customHeight="1">
      <c r="A21" s="64">
        <v>13</v>
      </c>
      <c r="B21" s="38">
        <v>44464</v>
      </c>
      <c r="C21" s="40" t="s">
        <v>333</v>
      </c>
      <c r="D21" s="41" t="s">
        <v>208</v>
      </c>
      <c r="E21" s="41" t="s">
        <v>233</v>
      </c>
      <c r="F21" s="61" t="s">
        <v>340</v>
      </c>
      <c r="G21" s="44" t="s">
        <v>263</v>
      </c>
      <c r="H21" s="44">
        <v>302007755</v>
      </c>
      <c r="I21" s="55" t="s">
        <v>225</v>
      </c>
      <c r="J21" s="55">
        <v>1</v>
      </c>
      <c r="K21" s="55">
        <f>+L21</f>
        <v>55</v>
      </c>
      <c r="L21" s="55">
        <v>55</v>
      </c>
    </row>
    <row r="22" spans="1:12" ht="81.75" customHeight="1">
      <c r="A22" s="64">
        <v>14</v>
      </c>
      <c r="B22" s="38">
        <v>44463</v>
      </c>
      <c r="C22" s="40" t="s">
        <v>334</v>
      </c>
      <c r="D22" s="41" t="s">
        <v>208</v>
      </c>
      <c r="E22" s="41" t="s">
        <v>233</v>
      </c>
      <c r="F22" s="61" t="s">
        <v>341</v>
      </c>
      <c r="G22" s="44" t="s">
        <v>306</v>
      </c>
      <c r="H22" s="44">
        <v>307048170</v>
      </c>
      <c r="I22" s="55" t="s">
        <v>244</v>
      </c>
      <c r="J22" s="55">
        <v>1</v>
      </c>
      <c r="K22" s="55">
        <f>+L22</f>
        <v>704</v>
      </c>
      <c r="L22" s="55">
        <v>704</v>
      </c>
    </row>
    <row r="23" spans="1:12" ht="81.75" customHeight="1">
      <c r="A23" s="64">
        <v>15</v>
      </c>
      <c r="B23" s="39">
        <v>44463</v>
      </c>
      <c r="C23" s="40" t="s">
        <v>335</v>
      </c>
      <c r="D23" s="41" t="s">
        <v>221</v>
      </c>
      <c r="E23" s="41" t="s">
        <v>233</v>
      </c>
      <c r="F23" s="70" t="s">
        <v>342</v>
      </c>
      <c r="G23" s="44" t="s">
        <v>330</v>
      </c>
      <c r="H23" s="44">
        <v>508716876</v>
      </c>
      <c r="I23" s="55" t="s">
        <v>225</v>
      </c>
      <c r="J23" s="55">
        <v>10</v>
      </c>
      <c r="K23" s="55">
        <f aca="true" t="shared" si="0" ref="K23:K28">+L23/J23</f>
        <v>181</v>
      </c>
      <c r="L23" s="55">
        <v>1810</v>
      </c>
    </row>
    <row r="24" spans="1:12" ht="81.75" customHeight="1">
      <c r="A24" s="64">
        <v>16</v>
      </c>
      <c r="B24" s="38">
        <v>44463</v>
      </c>
      <c r="C24" s="40" t="s">
        <v>335</v>
      </c>
      <c r="D24" s="41" t="s">
        <v>221</v>
      </c>
      <c r="E24" s="41" t="s">
        <v>233</v>
      </c>
      <c r="F24" s="61" t="s">
        <v>343</v>
      </c>
      <c r="G24" s="44" t="s">
        <v>330</v>
      </c>
      <c r="H24" s="44">
        <v>508716876</v>
      </c>
      <c r="I24" s="55" t="s">
        <v>225</v>
      </c>
      <c r="J24" s="55">
        <v>10</v>
      </c>
      <c r="K24" s="55">
        <f t="shared" si="0"/>
        <v>181</v>
      </c>
      <c r="L24" s="55">
        <v>1810</v>
      </c>
    </row>
    <row r="25" spans="1:12" ht="81.75" customHeight="1">
      <c r="A25" s="64">
        <v>17</v>
      </c>
      <c r="B25" s="39">
        <v>44461</v>
      </c>
      <c r="C25" s="40" t="s">
        <v>335</v>
      </c>
      <c r="D25" s="41" t="s">
        <v>221</v>
      </c>
      <c r="E25" s="41" t="s">
        <v>233</v>
      </c>
      <c r="F25" s="70" t="s">
        <v>344</v>
      </c>
      <c r="G25" s="44" t="s">
        <v>263</v>
      </c>
      <c r="H25" s="44">
        <v>302007755</v>
      </c>
      <c r="I25" s="55" t="s">
        <v>225</v>
      </c>
      <c r="J25" s="55">
        <v>10</v>
      </c>
      <c r="K25" s="55">
        <f t="shared" si="0"/>
        <v>210</v>
      </c>
      <c r="L25" s="55">
        <v>2100</v>
      </c>
    </row>
    <row r="26" spans="1:12" ht="81.75" customHeight="1">
      <c r="A26" s="64">
        <v>18</v>
      </c>
      <c r="B26" s="38">
        <v>44453</v>
      </c>
      <c r="C26" s="40" t="s">
        <v>336</v>
      </c>
      <c r="D26" s="41" t="s">
        <v>208</v>
      </c>
      <c r="E26" s="41" t="s">
        <v>291</v>
      </c>
      <c r="F26" s="61" t="s">
        <v>345</v>
      </c>
      <c r="G26" s="44" t="s">
        <v>331</v>
      </c>
      <c r="H26" s="44">
        <v>308663585</v>
      </c>
      <c r="I26" s="55" t="s">
        <v>244</v>
      </c>
      <c r="J26" s="55">
        <f>13+16</f>
        <v>29</v>
      </c>
      <c r="K26" s="68">
        <f t="shared" si="0"/>
        <v>389.07586206896553</v>
      </c>
      <c r="L26" s="55">
        <v>11283.2</v>
      </c>
    </row>
    <row r="27" spans="1:12" ht="81.75" customHeight="1">
      <c r="A27" s="64">
        <v>19</v>
      </c>
      <c r="B27" s="38">
        <v>44384</v>
      </c>
      <c r="C27" s="40" t="s">
        <v>337</v>
      </c>
      <c r="D27" s="41" t="s">
        <v>208</v>
      </c>
      <c r="E27" s="41" t="s">
        <v>233</v>
      </c>
      <c r="F27" s="61" t="s">
        <v>346</v>
      </c>
      <c r="G27" s="44" t="s">
        <v>241</v>
      </c>
      <c r="H27" s="44">
        <v>303344448</v>
      </c>
      <c r="I27" s="55" t="s">
        <v>225</v>
      </c>
      <c r="J27" s="55">
        <v>100</v>
      </c>
      <c r="K27" s="55">
        <f t="shared" si="0"/>
        <v>10.5</v>
      </c>
      <c r="L27" s="55">
        <v>1050</v>
      </c>
    </row>
    <row r="28" spans="1:12" ht="81.75" customHeight="1">
      <c r="A28" s="64">
        <v>20</v>
      </c>
      <c r="B28" s="81">
        <v>44379</v>
      </c>
      <c r="C28" s="40" t="s">
        <v>338</v>
      </c>
      <c r="D28" s="41" t="s">
        <v>208</v>
      </c>
      <c r="E28" s="41" t="s">
        <v>233</v>
      </c>
      <c r="F28" s="82" t="s">
        <v>347</v>
      </c>
      <c r="G28" s="44" t="s">
        <v>263</v>
      </c>
      <c r="H28" s="44">
        <v>302007755</v>
      </c>
      <c r="I28" s="55" t="s">
        <v>225</v>
      </c>
      <c r="J28" s="55">
        <v>50</v>
      </c>
      <c r="K28" s="55">
        <f t="shared" si="0"/>
        <v>10.2</v>
      </c>
      <c r="L28" s="55">
        <v>510</v>
      </c>
    </row>
    <row r="29" spans="1:12" ht="46.5" customHeight="1">
      <c r="A29" s="64">
        <v>21</v>
      </c>
      <c r="B29" s="43">
        <v>44336</v>
      </c>
      <c r="C29" s="40" t="s">
        <v>239</v>
      </c>
      <c r="D29" s="41" t="s">
        <v>221</v>
      </c>
      <c r="E29" s="41" t="s">
        <v>233</v>
      </c>
      <c r="F29" s="42" t="s">
        <v>240</v>
      </c>
      <c r="G29" s="44" t="s">
        <v>241</v>
      </c>
      <c r="H29" s="44">
        <v>303344448</v>
      </c>
      <c r="I29" s="44" t="s">
        <v>238</v>
      </c>
      <c r="J29" s="46">
        <v>150</v>
      </c>
      <c r="K29" s="46">
        <f>675/150</f>
        <v>4.5</v>
      </c>
      <c r="L29" s="46">
        <v>675</v>
      </c>
    </row>
    <row r="30" spans="1:12" ht="46.5" customHeight="1">
      <c r="A30" s="64">
        <v>22</v>
      </c>
      <c r="B30" s="43">
        <v>44333</v>
      </c>
      <c r="C30" s="40" t="s">
        <v>292</v>
      </c>
      <c r="D30" s="41" t="s">
        <v>208</v>
      </c>
      <c r="E30" s="41" t="s">
        <v>291</v>
      </c>
      <c r="F30" s="42" t="s">
        <v>242</v>
      </c>
      <c r="G30" s="44" t="s">
        <v>243</v>
      </c>
      <c r="H30" s="44">
        <v>308054339</v>
      </c>
      <c r="I30" s="44" t="s">
        <v>244</v>
      </c>
      <c r="J30" s="46">
        <v>28</v>
      </c>
      <c r="K30" s="46">
        <v>198.4</v>
      </c>
      <c r="L30" s="46">
        <v>5548</v>
      </c>
    </row>
    <row r="31" spans="1:12" ht="46.5" customHeight="1">
      <c r="A31" s="64">
        <v>23</v>
      </c>
      <c r="B31" s="43">
        <v>44323</v>
      </c>
      <c r="C31" s="40" t="s">
        <v>245</v>
      </c>
      <c r="D31" s="41" t="s">
        <v>221</v>
      </c>
      <c r="E31" s="41" t="s">
        <v>246</v>
      </c>
      <c r="F31" s="42" t="s">
        <v>247</v>
      </c>
      <c r="G31" s="44" t="s">
        <v>248</v>
      </c>
      <c r="H31" s="44">
        <v>302651035</v>
      </c>
      <c r="I31" s="44" t="s">
        <v>238</v>
      </c>
      <c r="J31" s="46">
        <v>5000</v>
      </c>
      <c r="K31" s="46">
        <f>7500/5000</f>
        <v>1.5</v>
      </c>
      <c r="L31" s="46">
        <v>7500</v>
      </c>
    </row>
    <row r="32" spans="1:12" ht="46.5" customHeight="1">
      <c r="A32" s="64">
        <v>24</v>
      </c>
      <c r="B32" s="43">
        <v>44321</v>
      </c>
      <c r="C32" s="40" t="s">
        <v>293</v>
      </c>
      <c r="D32" s="41" t="s">
        <v>208</v>
      </c>
      <c r="E32" s="41" t="s">
        <v>291</v>
      </c>
      <c r="F32" s="42" t="s">
        <v>249</v>
      </c>
      <c r="G32" s="44" t="s">
        <v>250</v>
      </c>
      <c r="H32" s="44">
        <v>304818994</v>
      </c>
      <c r="I32" s="44" t="s">
        <v>251</v>
      </c>
      <c r="J32" s="46">
        <v>1</v>
      </c>
      <c r="K32" s="46">
        <v>1779.8</v>
      </c>
      <c r="L32" s="46">
        <v>1779.8</v>
      </c>
    </row>
    <row r="33" spans="1:12" ht="46.5" customHeight="1">
      <c r="A33" s="64">
        <v>25</v>
      </c>
      <c r="B33" s="43">
        <v>44320</v>
      </c>
      <c r="C33" s="40" t="s">
        <v>293</v>
      </c>
      <c r="D33" s="41" t="s">
        <v>221</v>
      </c>
      <c r="E33" s="41" t="s">
        <v>291</v>
      </c>
      <c r="F33" s="42" t="s">
        <v>252</v>
      </c>
      <c r="G33" s="44" t="s">
        <v>250</v>
      </c>
      <c r="H33" s="44">
        <v>304818994</v>
      </c>
      <c r="I33" s="44" t="s">
        <v>251</v>
      </c>
      <c r="J33" s="46">
        <v>1</v>
      </c>
      <c r="K33" s="46">
        <v>2142.3</v>
      </c>
      <c r="L33" s="46">
        <v>2142.3</v>
      </c>
    </row>
    <row r="34" spans="1:12" ht="46.5" customHeight="1">
      <c r="A34" s="64">
        <v>26</v>
      </c>
      <c r="B34" s="43">
        <v>44319</v>
      </c>
      <c r="C34" s="40" t="s">
        <v>294</v>
      </c>
      <c r="D34" s="41" t="s">
        <v>208</v>
      </c>
      <c r="E34" s="41" t="s">
        <v>291</v>
      </c>
      <c r="F34" s="42" t="s">
        <v>253</v>
      </c>
      <c r="G34" s="44" t="s">
        <v>254</v>
      </c>
      <c r="H34" s="44">
        <v>307541983</v>
      </c>
      <c r="I34" s="44" t="s">
        <v>251</v>
      </c>
      <c r="J34" s="46">
        <v>1</v>
      </c>
      <c r="K34" s="46">
        <v>2200.2</v>
      </c>
      <c r="L34" s="46">
        <v>2200.2</v>
      </c>
    </row>
    <row r="35" spans="1:12" ht="46.5" customHeight="1">
      <c r="A35" s="64">
        <v>27</v>
      </c>
      <c r="B35" s="43">
        <v>44316</v>
      </c>
      <c r="C35" s="40" t="s">
        <v>295</v>
      </c>
      <c r="D35" s="41" t="s">
        <v>221</v>
      </c>
      <c r="E35" s="41" t="s">
        <v>233</v>
      </c>
      <c r="F35" s="42" t="s">
        <v>255</v>
      </c>
      <c r="G35" s="44" t="s">
        <v>256</v>
      </c>
      <c r="H35" s="44">
        <v>304815209</v>
      </c>
      <c r="I35" s="44" t="s">
        <v>238</v>
      </c>
      <c r="J35" s="46">
        <v>12</v>
      </c>
      <c r="K35" s="46">
        <v>14</v>
      </c>
      <c r="L35" s="46">
        <v>168</v>
      </c>
    </row>
    <row r="36" spans="1:12" ht="46.5" customHeight="1">
      <c r="A36" s="64">
        <v>28</v>
      </c>
      <c r="B36" s="43">
        <v>44315</v>
      </c>
      <c r="C36" s="40" t="s">
        <v>296</v>
      </c>
      <c r="D36" s="41" t="s">
        <v>221</v>
      </c>
      <c r="E36" s="41" t="s">
        <v>233</v>
      </c>
      <c r="F36" s="42" t="s">
        <v>257</v>
      </c>
      <c r="G36" s="44" t="s">
        <v>258</v>
      </c>
      <c r="H36" s="44">
        <v>303473446</v>
      </c>
      <c r="I36" s="44" t="s">
        <v>238</v>
      </c>
      <c r="J36" s="46">
        <v>2</v>
      </c>
      <c r="K36" s="46">
        <v>76</v>
      </c>
      <c r="L36" s="46">
        <v>152</v>
      </c>
    </row>
    <row r="37" spans="1:12" ht="46.5" customHeight="1">
      <c r="A37" s="64">
        <v>29</v>
      </c>
      <c r="B37" s="43">
        <v>44278</v>
      </c>
      <c r="C37" s="40" t="s">
        <v>259</v>
      </c>
      <c r="D37" s="41" t="s">
        <v>208</v>
      </c>
      <c r="E37" s="41" t="s">
        <v>233</v>
      </c>
      <c r="F37" s="42" t="s">
        <v>260</v>
      </c>
      <c r="G37" s="44" t="s">
        <v>241</v>
      </c>
      <c r="H37" s="44">
        <v>303344448</v>
      </c>
      <c r="I37" s="44" t="s">
        <v>238</v>
      </c>
      <c r="J37" s="46">
        <v>100</v>
      </c>
      <c r="K37" s="46">
        <v>11.8</v>
      </c>
      <c r="L37" s="46">
        <v>1180</v>
      </c>
    </row>
    <row r="38" spans="1:12" ht="46.5" customHeight="1">
      <c r="A38" s="64">
        <v>30</v>
      </c>
      <c r="B38" s="43">
        <v>44274</v>
      </c>
      <c r="C38" s="40" t="s">
        <v>261</v>
      </c>
      <c r="D38" s="41" t="s">
        <v>221</v>
      </c>
      <c r="E38" s="41" t="s">
        <v>233</v>
      </c>
      <c r="F38" s="42" t="s">
        <v>262</v>
      </c>
      <c r="G38" s="44" t="s">
        <v>263</v>
      </c>
      <c r="H38" s="44">
        <v>302007755</v>
      </c>
      <c r="I38" s="44" t="s">
        <v>264</v>
      </c>
      <c r="J38" s="46">
        <v>30</v>
      </c>
      <c r="K38" s="46">
        <v>28</v>
      </c>
      <c r="L38" s="46">
        <f>+K38*J38</f>
        <v>840</v>
      </c>
    </row>
    <row r="39" spans="1:12" ht="46.5" customHeight="1">
      <c r="A39" s="64">
        <v>31</v>
      </c>
      <c r="B39" s="43">
        <v>44274</v>
      </c>
      <c r="C39" s="40" t="s">
        <v>265</v>
      </c>
      <c r="D39" s="41" t="s">
        <v>221</v>
      </c>
      <c r="E39" s="41" t="s">
        <v>233</v>
      </c>
      <c r="F39" s="42" t="s">
        <v>266</v>
      </c>
      <c r="G39" s="44" t="s">
        <v>241</v>
      </c>
      <c r="H39" s="44">
        <v>303344448</v>
      </c>
      <c r="I39" s="44" t="s">
        <v>264</v>
      </c>
      <c r="J39" s="46">
        <v>80</v>
      </c>
      <c r="K39" s="46">
        <f>1540/80</f>
        <v>19.25</v>
      </c>
      <c r="L39" s="46">
        <v>1540</v>
      </c>
    </row>
    <row r="40" spans="1:12" ht="46.5" customHeight="1">
      <c r="A40" s="64">
        <v>32</v>
      </c>
      <c r="B40" s="43">
        <v>44274</v>
      </c>
      <c r="C40" s="40" t="s">
        <v>267</v>
      </c>
      <c r="D40" s="41" t="s">
        <v>221</v>
      </c>
      <c r="E40" s="41" t="s">
        <v>233</v>
      </c>
      <c r="F40" s="42" t="s">
        <v>268</v>
      </c>
      <c r="G40" s="44" t="s">
        <v>241</v>
      </c>
      <c r="H40" s="44">
        <v>303344448</v>
      </c>
      <c r="I40" s="44" t="s">
        <v>264</v>
      </c>
      <c r="J40" s="46">
        <v>10</v>
      </c>
      <c r="K40" s="46">
        <v>45</v>
      </c>
      <c r="L40" s="46">
        <v>450</v>
      </c>
    </row>
    <row r="41" spans="1:12" ht="46.5" customHeight="1">
      <c r="A41" s="64">
        <v>33</v>
      </c>
      <c r="B41" s="43">
        <v>44235</v>
      </c>
      <c r="C41" s="40" t="s">
        <v>269</v>
      </c>
      <c r="D41" s="41" t="s">
        <v>208</v>
      </c>
      <c r="E41" s="41" t="s">
        <v>233</v>
      </c>
      <c r="F41" s="42" t="s">
        <v>270</v>
      </c>
      <c r="G41" s="44" t="s">
        <v>271</v>
      </c>
      <c r="H41" s="44">
        <v>305332152</v>
      </c>
      <c r="I41" s="44" t="s">
        <v>238</v>
      </c>
      <c r="J41" s="46">
        <v>1</v>
      </c>
      <c r="K41" s="46">
        <v>489.6</v>
      </c>
      <c r="L41" s="46">
        <v>489.6</v>
      </c>
    </row>
    <row r="42" spans="1:12" ht="46.5" customHeight="1">
      <c r="A42" s="64">
        <v>34</v>
      </c>
      <c r="B42" s="43">
        <v>44216</v>
      </c>
      <c r="C42" s="40" t="s">
        <v>272</v>
      </c>
      <c r="D42" s="41" t="s">
        <v>208</v>
      </c>
      <c r="E42" s="41" t="s">
        <v>233</v>
      </c>
      <c r="F42" s="42" t="s">
        <v>273</v>
      </c>
      <c r="G42" s="44" t="s">
        <v>263</v>
      </c>
      <c r="H42" s="44">
        <v>302007755</v>
      </c>
      <c r="I42" s="44" t="s">
        <v>238</v>
      </c>
      <c r="J42" s="46">
        <v>7</v>
      </c>
      <c r="K42" s="46">
        <f>805/7</f>
        <v>115</v>
      </c>
      <c r="L42" s="46">
        <v>115</v>
      </c>
    </row>
    <row r="43" spans="1:12" ht="46.5" customHeight="1">
      <c r="A43" s="64">
        <v>35</v>
      </c>
      <c r="B43" s="43">
        <v>44216</v>
      </c>
      <c r="C43" s="40" t="s">
        <v>274</v>
      </c>
      <c r="D43" s="41" t="s">
        <v>208</v>
      </c>
      <c r="E43" s="41" t="s">
        <v>233</v>
      </c>
      <c r="F43" s="42" t="s">
        <v>275</v>
      </c>
      <c r="G43" s="44" t="s">
        <v>263</v>
      </c>
      <c r="H43" s="44">
        <v>302007755</v>
      </c>
      <c r="I43" s="44" t="s">
        <v>238</v>
      </c>
      <c r="J43" s="46">
        <v>7</v>
      </c>
      <c r="K43" s="46">
        <v>220</v>
      </c>
      <c r="L43" s="46">
        <v>1540</v>
      </c>
    </row>
    <row r="44" spans="1:12" ht="46.5" customHeight="1">
      <c r="A44" s="64">
        <v>36</v>
      </c>
      <c r="B44" s="43">
        <v>44216</v>
      </c>
      <c r="C44" s="40" t="s">
        <v>276</v>
      </c>
      <c r="D44" s="41" t="s">
        <v>208</v>
      </c>
      <c r="E44" s="41" t="s">
        <v>233</v>
      </c>
      <c r="F44" s="42" t="s">
        <v>277</v>
      </c>
      <c r="G44" s="44" t="s">
        <v>263</v>
      </c>
      <c r="H44" s="44">
        <v>302007755</v>
      </c>
      <c r="I44" s="44" t="s">
        <v>238</v>
      </c>
      <c r="J44" s="46">
        <v>7</v>
      </c>
      <c r="K44" s="46">
        <f>2310/7</f>
        <v>330</v>
      </c>
      <c r="L44" s="46">
        <v>2310</v>
      </c>
    </row>
    <row r="45" spans="1:12" ht="46.5" customHeight="1">
      <c r="A45" s="64">
        <v>37</v>
      </c>
      <c r="B45" s="43">
        <v>44207</v>
      </c>
      <c r="C45" s="40" t="s">
        <v>272</v>
      </c>
      <c r="D45" s="41" t="s">
        <v>208</v>
      </c>
      <c r="E45" s="41" t="s">
        <v>233</v>
      </c>
      <c r="F45" s="42" t="s">
        <v>278</v>
      </c>
      <c r="G45" s="44" t="s">
        <v>263</v>
      </c>
      <c r="H45" s="44">
        <v>302007755</v>
      </c>
      <c r="I45" s="44" t="s">
        <v>238</v>
      </c>
      <c r="J45" s="46">
        <v>7</v>
      </c>
      <c r="K45" s="46">
        <v>60</v>
      </c>
      <c r="L45" s="46">
        <v>420</v>
      </c>
    </row>
    <row r="46" spans="1:12" ht="46.5" customHeight="1">
      <c r="A46" s="64">
        <v>38</v>
      </c>
      <c r="B46" s="83">
        <v>44283</v>
      </c>
      <c r="C46" s="40" t="s">
        <v>220</v>
      </c>
      <c r="D46" s="63" t="s">
        <v>221</v>
      </c>
      <c r="E46" s="56" t="s">
        <v>209</v>
      </c>
      <c r="F46" s="60" t="s">
        <v>212</v>
      </c>
      <c r="G46" s="44" t="s">
        <v>216</v>
      </c>
      <c r="H46" s="28">
        <v>459004727</v>
      </c>
      <c r="I46" s="44" t="s">
        <v>279</v>
      </c>
      <c r="J46" s="37">
        <v>1</v>
      </c>
      <c r="K46" s="37">
        <v>9636</v>
      </c>
      <c r="L46" s="37">
        <v>9636</v>
      </c>
    </row>
    <row r="48" spans="1:12" ht="29.2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</sheetData>
  <sheetProtection/>
  <mergeCells count="16">
    <mergeCell ref="A48:L48"/>
    <mergeCell ref="A7:A8"/>
    <mergeCell ref="B7:B8"/>
    <mergeCell ref="C7:C8"/>
    <mergeCell ref="D7:D8"/>
    <mergeCell ref="E7:E8"/>
    <mergeCell ref="F7:F8"/>
    <mergeCell ref="A4:L4"/>
    <mergeCell ref="A5:L5"/>
    <mergeCell ref="J1:L1"/>
    <mergeCell ref="J2:L2"/>
    <mergeCell ref="G7:H7"/>
    <mergeCell ref="I7:I8"/>
    <mergeCell ref="J7:J8"/>
    <mergeCell ref="K7:K8"/>
    <mergeCell ref="L7:L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"/>
  <sheetViews>
    <sheetView zoomScale="115" zoomScaleNormal="115" zoomScalePageLayoutView="0" workbookViewId="0" topLeftCell="A7">
      <selection activeCell="H13" sqref="H13"/>
    </sheetView>
  </sheetViews>
  <sheetFormatPr defaultColWidth="9.140625" defaultRowHeight="15"/>
  <cols>
    <col min="2" max="2" width="14.8515625" style="0" customWidth="1"/>
    <col min="3" max="3" width="21.57421875" style="0" customWidth="1"/>
    <col min="4" max="4" width="19.57421875" style="0" customWidth="1"/>
    <col min="5" max="5" width="18.421875" style="0" customWidth="1"/>
    <col min="6" max="6" width="15.421875" style="0" customWidth="1"/>
    <col min="7" max="7" width="15.140625" style="0" customWidth="1"/>
    <col min="8" max="8" width="19.28125" style="0" customWidth="1"/>
  </cols>
  <sheetData>
    <row r="1" spans="6:8" ht="66.75" customHeight="1">
      <c r="F1" s="103" t="s">
        <v>60</v>
      </c>
      <c r="G1" s="103"/>
      <c r="H1" s="103"/>
    </row>
    <row r="2" spans="6:8" ht="15">
      <c r="F2" s="107" t="s">
        <v>63</v>
      </c>
      <c r="G2" s="107"/>
      <c r="H2" s="107"/>
    </row>
    <row r="4" spans="1:8" ht="60.75" customHeight="1">
      <c r="A4" s="93" t="s">
        <v>366</v>
      </c>
      <c r="B4" s="94"/>
      <c r="C4" s="94"/>
      <c r="D4" s="94"/>
      <c r="E4" s="94"/>
      <c r="F4" s="94"/>
      <c r="G4" s="94"/>
      <c r="H4" s="94"/>
    </row>
    <row r="5" spans="1:8" ht="15.75">
      <c r="A5" s="95" t="s">
        <v>45</v>
      </c>
      <c r="B5" s="95"/>
      <c r="C5" s="95"/>
      <c r="D5" s="95"/>
      <c r="E5" s="95"/>
      <c r="F5" s="95"/>
      <c r="G5" s="95"/>
      <c r="H5" s="95"/>
    </row>
    <row r="7" spans="1:8" ht="48.75" customHeight="1">
      <c r="A7" s="105" t="s">
        <v>0</v>
      </c>
      <c r="B7" s="105" t="s">
        <v>29</v>
      </c>
      <c r="C7" s="105" t="s">
        <v>61</v>
      </c>
      <c r="D7" s="105" t="s">
        <v>47</v>
      </c>
      <c r="E7" s="105" t="s">
        <v>48</v>
      </c>
      <c r="F7" s="119" t="s">
        <v>20</v>
      </c>
      <c r="G7" s="119"/>
      <c r="H7" s="2" t="s">
        <v>62</v>
      </c>
    </row>
    <row r="8" spans="1:8" ht="47.25" customHeight="1">
      <c r="A8" s="105"/>
      <c r="B8" s="105"/>
      <c r="C8" s="105"/>
      <c r="D8" s="105"/>
      <c r="E8" s="105"/>
      <c r="F8" s="19" t="s">
        <v>24</v>
      </c>
      <c r="G8" s="19" t="s">
        <v>25</v>
      </c>
      <c r="H8" s="2" t="s">
        <v>54</v>
      </c>
    </row>
    <row r="9" spans="1:8" ht="51">
      <c r="A9" s="2" t="s">
        <v>9</v>
      </c>
      <c r="B9" s="108" t="s">
        <v>283</v>
      </c>
      <c r="C9" s="34" t="s">
        <v>218</v>
      </c>
      <c r="D9" s="31" t="s">
        <v>208</v>
      </c>
      <c r="E9" s="3" t="s">
        <v>282</v>
      </c>
      <c r="F9" s="34" t="s">
        <v>214</v>
      </c>
      <c r="G9" s="34">
        <v>302977490</v>
      </c>
      <c r="H9" s="35">
        <v>24925.6</v>
      </c>
    </row>
    <row r="10" spans="1:8" ht="51">
      <c r="A10" s="2" t="s">
        <v>10</v>
      </c>
      <c r="B10" s="109"/>
      <c r="C10" s="34" t="s">
        <v>219</v>
      </c>
      <c r="D10" s="31" t="s">
        <v>208</v>
      </c>
      <c r="E10" s="34" t="s">
        <v>282</v>
      </c>
      <c r="F10" s="34" t="s">
        <v>217</v>
      </c>
      <c r="G10" s="34">
        <v>305208130</v>
      </c>
      <c r="H10" s="35">
        <v>27000</v>
      </c>
    </row>
    <row r="11" spans="1:8" ht="51">
      <c r="A11" s="2" t="s">
        <v>11</v>
      </c>
      <c r="B11" s="58" t="s">
        <v>284</v>
      </c>
      <c r="C11" s="34" t="s">
        <v>218</v>
      </c>
      <c r="D11" s="31" t="s">
        <v>208</v>
      </c>
      <c r="E11" s="34" t="s">
        <v>282</v>
      </c>
      <c r="F11" s="34" t="s">
        <v>213</v>
      </c>
      <c r="G11" s="34">
        <v>308366875</v>
      </c>
      <c r="H11" s="35">
        <v>55780.1</v>
      </c>
    </row>
    <row r="12" spans="1:8" ht="84" customHeight="1">
      <c r="A12" s="2" t="s">
        <v>26</v>
      </c>
      <c r="B12" s="58" t="s">
        <v>298</v>
      </c>
      <c r="C12" s="3" t="s">
        <v>368</v>
      </c>
      <c r="D12" s="56" t="s">
        <v>208</v>
      </c>
      <c r="E12" s="63" t="s">
        <v>282</v>
      </c>
      <c r="F12" s="63" t="s">
        <v>213</v>
      </c>
      <c r="G12" s="63">
        <v>308366875</v>
      </c>
      <c r="H12" s="60">
        <v>64332</v>
      </c>
    </row>
    <row r="13" spans="1:8" ht="113.25" customHeight="1">
      <c r="A13" s="65" t="s">
        <v>55</v>
      </c>
      <c r="B13" s="66" t="s">
        <v>365</v>
      </c>
      <c r="C13" s="67" t="s">
        <v>367</v>
      </c>
      <c r="D13" s="65" t="s">
        <v>208</v>
      </c>
      <c r="E13" s="67" t="s">
        <v>282</v>
      </c>
      <c r="F13" s="67" t="s">
        <v>213</v>
      </c>
      <c r="G13" s="67">
        <v>308366875</v>
      </c>
      <c r="H13" s="145">
        <v>53172.8</v>
      </c>
    </row>
  </sheetData>
  <sheetProtection/>
  <mergeCells count="11">
    <mergeCell ref="D7:D8"/>
    <mergeCell ref="E7:E8"/>
    <mergeCell ref="F7:G7"/>
    <mergeCell ref="B9:B10"/>
    <mergeCell ref="F1:H1"/>
    <mergeCell ref="F2:H2"/>
    <mergeCell ref="A4:H4"/>
    <mergeCell ref="A5:H5"/>
    <mergeCell ref="A7:A8"/>
    <mergeCell ref="B7:B8"/>
    <mergeCell ref="C7:C8"/>
  </mergeCells>
  <hyperlinks>
    <hyperlink ref="D7" r:id="rId1" display="javascript:scrollText(5421891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"/>
  <sheetViews>
    <sheetView zoomScalePageLayoutView="0" workbookViewId="0" topLeftCell="A1">
      <selection activeCell="C9" sqref="C9:H9"/>
    </sheetView>
  </sheetViews>
  <sheetFormatPr defaultColWidth="9.140625" defaultRowHeight="15"/>
  <cols>
    <col min="2" max="2" width="34.7109375" style="0" customWidth="1"/>
    <col min="3" max="3" width="14.421875" style="0" customWidth="1"/>
    <col min="4" max="4" width="21.28125" style="0" customWidth="1"/>
    <col min="5" max="5" width="21.00390625" style="0" customWidth="1"/>
    <col min="6" max="6" width="19.8515625" style="0" customWidth="1"/>
    <col min="7" max="7" width="25.00390625" style="0" customWidth="1"/>
    <col min="8" max="8" width="23.421875" style="0" customWidth="1"/>
  </cols>
  <sheetData>
    <row r="1" spans="6:8" ht="50.25" customHeight="1">
      <c r="F1" s="103" t="s">
        <v>70</v>
      </c>
      <c r="G1" s="103"/>
      <c r="H1" s="103"/>
    </row>
    <row r="2" spans="6:8" ht="15">
      <c r="F2" s="107" t="s">
        <v>69</v>
      </c>
      <c r="G2" s="107"/>
      <c r="H2" s="107"/>
    </row>
    <row r="4" spans="1:8" ht="54" customHeight="1">
      <c r="A4" s="93" t="s">
        <v>356</v>
      </c>
      <c r="B4" s="94"/>
      <c r="C4" s="94"/>
      <c r="D4" s="94"/>
      <c r="E4" s="94"/>
      <c r="F4" s="94"/>
      <c r="G4" s="94"/>
      <c r="H4" s="94"/>
    </row>
    <row r="5" spans="1:8" ht="15.75">
      <c r="A5" s="95" t="s">
        <v>15</v>
      </c>
      <c r="B5" s="95"/>
      <c r="C5" s="95"/>
      <c r="D5" s="95"/>
      <c r="E5" s="95"/>
      <c r="F5" s="95"/>
      <c r="G5" s="95"/>
      <c r="H5" s="95"/>
    </row>
    <row r="7" spans="1:8" ht="15.75">
      <c r="A7" s="116" t="s">
        <v>0</v>
      </c>
      <c r="B7" s="116" t="s">
        <v>64</v>
      </c>
      <c r="C7" s="116" t="s">
        <v>65</v>
      </c>
      <c r="D7" s="92" t="s">
        <v>66</v>
      </c>
      <c r="E7" s="92"/>
      <c r="F7" s="116" t="s">
        <v>203</v>
      </c>
      <c r="G7" s="116" t="s">
        <v>204</v>
      </c>
      <c r="H7" s="116" t="s">
        <v>205</v>
      </c>
    </row>
    <row r="8" spans="1:8" ht="82.5" customHeight="1">
      <c r="A8" s="120"/>
      <c r="B8" s="120"/>
      <c r="C8" s="120"/>
      <c r="D8" s="1" t="s">
        <v>67</v>
      </c>
      <c r="E8" s="29" t="s">
        <v>202</v>
      </c>
      <c r="F8" s="120"/>
      <c r="G8" s="120"/>
      <c r="H8" s="120"/>
    </row>
    <row r="9" spans="1:8" ht="30.75" customHeight="1">
      <c r="A9" s="19" t="s">
        <v>9</v>
      </c>
      <c r="B9" s="33" t="s">
        <v>207</v>
      </c>
      <c r="C9" s="121" t="s">
        <v>290</v>
      </c>
      <c r="D9" s="122"/>
      <c r="E9" s="122"/>
      <c r="F9" s="122"/>
      <c r="G9" s="122"/>
      <c r="H9" s="123"/>
    </row>
    <row r="10" spans="1:8" ht="15">
      <c r="A10" s="102"/>
      <c r="B10" s="102"/>
      <c r="C10" s="102"/>
      <c r="D10" s="102"/>
      <c r="E10" s="102"/>
      <c r="F10" s="102"/>
      <c r="G10" s="102"/>
      <c r="H10" s="102"/>
    </row>
  </sheetData>
  <sheetProtection/>
  <mergeCells count="13">
    <mergeCell ref="A10:H10"/>
    <mergeCell ref="A7:A8"/>
    <mergeCell ref="B7:B8"/>
    <mergeCell ref="C7:C8"/>
    <mergeCell ref="D7:E7"/>
    <mergeCell ref="F7:F8"/>
    <mergeCell ref="G7:G8"/>
    <mergeCell ref="H7:H8"/>
    <mergeCell ref="C9:H9"/>
    <mergeCell ref="F1:H1"/>
    <mergeCell ref="F2:H2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zoomScalePageLayoutView="0" workbookViewId="0" topLeftCell="A4">
      <selection activeCell="C22" sqref="C22:K22"/>
    </sheetView>
  </sheetViews>
  <sheetFormatPr defaultColWidth="9.140625" defaultRowHeight="15"/>
  <cols>
    <col min="2" max="2" width="25.421875" style="0" customWidth="1"/>
    <col min="3" max="3" width="17.8515625" style="0" customWidth="1"/>
    <col min="4" max="4" width="18.140625" style="0" customWidth="1"/>
    <col min="5" max="5" width="18.7109375" style="0" customWidth="1"/>
    <col min="6" max="6" width="22.00390625" style="0" customWidth="1"/>
    <col min="7" max="7" width="22.140625" style="0" customWidth="1"/>
    <col min="8" max="8" width="20.00390625" style="0" customWidth="1"/>
    <col min="9" max="9" width="23.7109375" style="0" customWidth="1"/>
    <col min="10" max="10" width="20.421875" style="0" customWidth="1"/>
    <col min="11" max="11" width="19.28125" style="0" customWidth="1"/>
  </cols>
  <sheetData>
    <row r="1" spans="9:11" ht="60" customHeight="1">
      <c r="I1" s="103" t="s">
        <v>70</v>
      </c>
      <c r="J1" s="103"/>
      <c r="K1" s="103"/>
    </row>
    <row r="2" spans="9:11" ht="15">
      <c r="I2" s="107" t="s">
        <v>87</v>
      </c>
      <c r="J2" s="107"/>
      <c r="K2" s="107"/>
    </row>
    <row r="4" spans="1:11" ht="42" customHeight="1">
      <c r="A4" s="93" t="s">
        <v>357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>
      <c r="A5" s="95" t="s">
        <v>15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8" spans="1:11" ht="23.25" customHeight="1">
      <c r="A8" s="92" t="s">
        <v>0</v>
      </c>
      <c r="B8" s="92" t="s">
        <v>71</v>
      </c>
      <c r="C8" s="92" t="s">
        <v>72</v>
      </c>
      <c r="D8" s="92" t="s">
        <v>73</v>
      </c>
      <c r="E8" s="92" t="s">
        <v>18</v>
      </c>
      <c r="F8" s="92" t="s">
        <v>66</v>
      </c>
      <c r="G8" s="92"/>
      <c r="H8" s="116" t="s">
        <v>89</v>
      </c>
      <c r="I8" s="116" t="s">
        <v>204</v>
      </c>
      <c r="J8" s="92" t="s">
        <v>206</v>
      </c>
      <c r="K8" s="92" t="s">
        <v>74</v>
      </c>
    </row>
    <row r="9" spans="1:11" ht="78.75">
      <c r="A9" s="92"/>
      <c r="B9" s="92"/>
      <c r="C9" s="92"/>
      <c r="D9" s="92"/>
      <c r="E9" s="92"/>
      <c r="F9" s="1" t="s">
        <v>67</v>
      </c>
      <c r="G9" s="1" t="s">
        <v>88</v>
      </c>
      <c r="H9" s="120"/>
      <c r="I9" s="120"/>
      <c r="J9" s="92"/>
      <c r="K9" s="92"/>
    </row>
    <row r="10" spans="1:11" ht="15.75">
      <c r="A10" s="8" t="s">
        <v>75</v>
      </c>
      <c r="B10" s="21" t="s">
        <v>76</v>
      </c>
      <c r="C10" s="124" t="s">
        <v>290</v>
      </c>
      <c r="D10" s="125"/>
      <c r="E10" s="125"/>
      <c r="F10" s="125"/>
      <c r="G10" s="125"/>
      <c r="H10" s="125"/>
      <c r="I10" s="125"/>
      <c r="J10" s="125"/>
      <c r="K10" s="126"/>
    </row>
    <row r="11" spans="1:11" ht="15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 ht="15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77</v>
      </c>
      <c r="B13" s="21" t="s">
        <v>78</v>
      </c>
      <c r="C13" s="124" t="s">
        <v>290</v>
      </c>
      <c r="D13" s="125"/>
      <c r="E13" s="125"/>
      <c r="F13" s="125"/>
      <c r="G13" s="125"/>
      <c r="H13" s="125"/>
      <c r="I13" s="125"/>
      <c r="J13" s="125"/>
      <c r="K13" s="126"/>
    </row>
    <row r="14" spans="1:11" ht="1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 ht="15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79</v>
      </c>
      <c r="B16" s="21" t="s">
        <v>80</v>
      </c>
      <c r="C16" s="124" t="s">
        <v>290</v>
      </c>
      <c r="D16" s="125"/>
      <c r="E16" s="125"/>
      <c r="F16" s="125"/>
      <c r="G16" s="125"/>
      <c r="H16" s="125"/>
      <c r="I16" s="125"/>
      <c r="J16" s="125"/>
      <c r="K16" s="126"/>
    </row>
    <row r="17" spans="1:11" ht="15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 ht="15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81</v>
      </c>
      <c r="B19" s="21" t="s">
        <v>82</v>
      </c>
      <c r="C19" s="124" t="s">
        <v>290</v>
      </c>
      <c r="D19" s="125"/>
      <c r="E19" s="125"/>
      <c r="F19" s="125"/>
      <c r="G19" s="125"/>
      <c r="H19" s="125"/>
      <c r="I19" s="125"/>
      <c r="J19" s="125"/>
      <c r="K19" s="126"/>
    </row>
    <row r="20" spans="1:11" ht="15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 ht="15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83</v>
      </c>
      <c r="B22" s="21" t="s">
        <v>84</v>
      </c>
      <c r="C22" s="124" t="s">
        <v>290</v>
      </c>
      <c r="D22" s="125"/>
      <c r="E22" s="125"/>
      <c r="F22" s="125"/>
      <c r="G22" s="125"/>
      <c r="H22" s="125"/>
      <c r="I22" s="125"/>
      <c r="J22" s="125"/>
      <c r="K22" s="126"/>
    </row>
    <row r="23" spans="1:11" ht="15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 ht="1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85</v>
      </c>
      <c r="B25" s="21" t="s">
        <v>86</v>
      </c>
      <c r="C25" s="124" t="s">
        <v>290</v>
      </c>
      <c r="D25" s="125"/>
      <c r="E25" s="125"/>
      <c r="F25" s="125"/>
      <c r="G25" s="125"/>
      <c r="H25" s="125"/>
      <c r="I25" s="125"/>
      <c r="J25" s="125"/>
      <c r="K25" s="126"/>
    </row>
    <row r="26" spans="1:11" ht="15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 ht="15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sheetProtection/>
  <mergeCells count="20">
    <mergeCell ref="J8:J9"/>
    <mergeCell ref="K8:K9"/>
    <mergeCell ref="A4:K4"/>
    <mergeCell ref="A5:K5"/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C25:K25"/>
    <mergeCell ref="C10:K10"/>
    <mergeCell ref="C13:K13"/>
    <mergeCell ref="C19:K19"/>
    <mergeCell ref="C16:K16"/>
    <mergeCell ref="C22:K2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Пользователь</cp:lastModifiedBy>
  <cp:lastPrinted>2022-01-08T12:55:22Z</cp:lastPrinted>
  <dcterms:created xsi:type="dcterms:W3CDTF">2021-06-03T04:14:16Z</dcterms:created>
  <dcterms:modified xsi:type="dcterms:W3CDTF">2022-01-08T13:26:40Z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